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205" documentId="13_ncr:1_{1895015C-587D-468A-948F-D0518A5A84EB}" xr6:coauthVersionLast="47" xr6:coauthVersionMax="47" xr10:uidLastSave="{C3DBD034-029F-4D37-A707-0E434607D1AE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Seguros EERR" sheetId="29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<sst xmlns="http://schemas.openxmlformats.org/spreadsheetml/2006/main" count="673" uniqueCount="381">
  <si>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</si>
  <si>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</si>
  <si>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</si>
  <si>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</si>
  <si>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</si>
  <si>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</si>
  <si>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</si>
  <si>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</si>
  <si>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</si>
  <si>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</si>
  <si>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</si>
  <si>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</si>
  <si>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</si>
  <si>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</si>
  <si>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</si>
  <si>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</si>
  <si>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</si>
  <si>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</si>
  <si>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</si>
  <si>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</si>
  <si>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</si>
  <si>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</si>
  <si>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</si>
  <si>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</si>
  <si>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</si>
  <si>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</si>
  <si>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</si>
  <si>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</si>
  <si>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</si>
  <si>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</si>
  <si>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</si>
  <si>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</si>
  <si>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</si>
  <si>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</si>
  <si>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</si>
  <si>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</si>
  <si>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</si>
  <si>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</si>
  <si>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</si>
  <si>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</si>
  <si>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</si>
  <si>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</si>
  <si>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</si>
  <si>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</si>
  <si>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</si>
  <si>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</si>
  <si>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</si>
  <si>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</si>
  <si>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</si>
  <si>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</si>
  <si>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</si>
  <si>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</si>
  <si>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</si>
  <si>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</si>
  <si>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</si>
  <si>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</si>
  <si>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</si>
  <si>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</si>
  <si>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</si>
  <si>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</si>
  <si>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</si>
  <si>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</si>
  <si>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</si>
  <si>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</si>
  <si>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</si>
  <si>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</si>
  <si>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</si>
  <si>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</si>
  <si>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</si>
  <si>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</si>
  <si>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</si>
  <si>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</si>
  <si>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</si>
  <si>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</si>
  <si>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</si>
  <si>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</si>
  <si>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</si>
  <si>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</si>
  <si>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</si>
  <si>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</si>
  <si>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</si>
  <si>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</si>
  <si>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</si>
  <si>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</si>
  <si>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</si>
  <si>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</si>
  <si>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</si>
  <si>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</si>
  <si>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</si>
  <si>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</si>
  <si>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</si>
  <si>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</si>
  <si>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</si>
  <si>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</si>
  <si>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</si>
  <si>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</si>
  <si>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</si>
  <si>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</si>
  <si>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</si>
  <si>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</si>
  <si>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</si>
  <si>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</si>
  <si>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</si>
  <si>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</si>
  <si>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</si>
  <si>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</si>
  <si>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</si>
  <si>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</si>
  <si>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</si>
  <si>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</si>
  <si>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</si>
  <si>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</si>
  <si>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</si>
  <si>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</si>
  <si>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</si>
  <si>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</si>
  <si>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</si>
  <si>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</si>
  <si>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</si>
  <si>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</si>
  <si>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</si>
  <si>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</si>
  <si>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</si>
  <si>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</si>
  <si>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</si>
  <si>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</si>
  <si>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</si>
  <si>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</si>
  <si>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</si>
  <si>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</si>
  <si>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</si>
  <si>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</si>
  <si>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</si>
  <si>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</si>
  <si>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</si>
  <si>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</si>
  <si>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</si>
  <si>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</si>
  <si>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</si>
  <si>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</si>
  <si>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</si>
  <si>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</si>
  <si>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</si>
  <si>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</si>
  <si>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</si>
  <si>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</si>
  <si>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</si>
  <si>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</si>
  <si>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</si>
  <si>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</si>
  <si>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</si>
  <si>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</si>
  <si>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</si>
  <si>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</si>
  <si>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</si>
  <si>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</si>
  <si>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</si>
  <si>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</si>
  <si>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</si>
  <si>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</si>
  <si>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</si>
  <si>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</si>
  <si>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</si>
  <si>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</si>
  <si>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</si>
  <si>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</si>
  <si>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</si>
  <si>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</si>
  <si>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</si>
  <si>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</si>
  <si>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</si>
  <si>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</si>
  <si>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</si>
  <si>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</si>
  <si>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</si>
  <si>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</si>
  <si>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</si>
  <si>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</si>
  <si>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</si>
  <si>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</si>
  <si>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</si>
  <si>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</si>
  <si>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</si>
  <si>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</si>
  <si>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</si>
  <si>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</si>
  <si>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</si>
  <si>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</si>
  <si>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</si>
  <si>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</si>
  <si>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</si>
  <si>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</si>
  <si>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</si>
  <si>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</si>
  <si>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</si>
  <si>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</si>
  <si>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</si>
  <si>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</si>
  <si>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</si>
  <si>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</si>
  <si>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</si>
  <si>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</si>
  <si>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</si>
  <si>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</si>
  <si>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</si>
  <si>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</si>
  <si>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</si>
  <si>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</si>
  <si>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</si>
  <si>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</si>
  <si>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</si>
  <si>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</si>
  <si>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</si>
  <si>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</si>
  <si>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</si>
  <si>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</si>
  <si>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</si>
  <si>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</si>
  <si>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</si>
  <si>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</si>
  <si>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</si>
  <si>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</si>
  <si>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</si>
  <si>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</si>
  <si>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</si>
  <si>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</si>
  <si>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</si>
  <si>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</si>
  <si>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</si>
  <si>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</si>
  <si>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</si>
  <si>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</si>
  <si>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</si>
  <si>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</si>
  <si>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</si>
  <si>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</si>
  <si>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</si>
  <si>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</si>
  <si>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</si>
  <si>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</si>
  <si>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</si>
  <si>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</si>
  <si>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</si>
  <si>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</si>
  <si>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</si>
  <si>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</si>
  <si>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</si>
  <si>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</si>
  <si>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</si>
  <si>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</si>
  <si>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</si>
  <si>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</si>
  <si>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</si>
  <si>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</si>
  <si>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</si>
  <si>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</si>
  <si>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</si>
  <si>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</si>
  <si>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</si>
  <si>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</si>
  <si>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</si>
  <si>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</si>
  <si>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</si>
  <si>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</si>
  <si>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</si>
  <si>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</si>
  <si>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</si>
  <si>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</si>
  <si>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</si>
  <si>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</si>
  <si>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</si>
  <si>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</si>
  <si>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</si>
  <si>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</si>
  <si>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</si>
  <si>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</si>
  <si>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</si>
  <si>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</si>
  <si>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</si>
  <si>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</si>
  <si>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</si>
  <si>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</si>
  <si>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</si>
  <si>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</si>
  <si>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</si>
  <si>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</si>
  <si>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</si>
  <si>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</si>
  <si>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</si>
  <si>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</si>
  <si>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</si>
  <si>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</si>
  <si>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</si>
  <si>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</si>
  <si>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</si>
  <si>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</si>
  <si>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</si>
  <si>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</si>
  <si>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</si>
  <si>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</si>
  <si>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</si>
  <si>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</si>
  <si>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</si>
  <si>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</si>
  <si>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</si>
  <si>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</si>
  <si>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</si>
  <si>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</si>
  <si>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</si>
  <si>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</si>
  <si>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</si>
  <si>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</si>
  <si>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</si>
  <si>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</si>
  <si>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</si>
  <si>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</si>
  <si>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</si>
  <si>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</si>
  <si>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</si>
  <si>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</si>
  <si>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</si>
  <si>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</si>
  <si>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</si>
  <si>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</si>
  <si>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</si>
  <si>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</si>
  <si>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</si>
  <si>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</si>
  <si>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</si>
  <si>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</si>
  <si>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</si>
  <si>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</si>
  <si>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</si>
  <si>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</si>
  <si>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</si>
  <si>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</si>
  <si>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</si>
  <si>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</si>
  <si>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</si>
  <si>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</si>
  <si>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</si>
  <si>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</si>
  <si>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</si>
  <si>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</si>
  <si>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</si>
  <si>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</si>
  <si>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</si>
  <si>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</si>
  <si>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</si>
  <si>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</si>
  <si>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</si>
  <si>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</si>
  <si>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</si>
  <si>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</si>
  <si>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</si>
  <si>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</si>
  <si>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</si>
  <si>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</si>
  <si>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</si>
  <si>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SIACAP (*)</t>
  </si>
  <si>
    <t>(*) Datos a Diciembre 2020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</si>
  <si>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</si>
  <si>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</si>
  <si>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</si>
  <si>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</si>
  <si>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</si>
  <si>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</si>
  <si>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Total Seg Dic. 2021</t>
  </si>
  <si>
    <t>Total Seg Mar. 2022</t>
  </si>
  <si>
    <t>Al 31 de Marzo 2022</t>
  </si>
  <si>
    <t>Ingreso por Arrendamiento Financiero</t>
  </si>
  <si>
    <t>MICI (**)</t>
  </si>
  <si>
    <t>Total Seg Jun. 2022</t>
  </si>
  <si>
    <t>Al 31 de Junio 2022</t>
  </si>
  <si>
    <t>(**) Datos de Diciembre 2021</t>
  </si>
  <si>
    <t>Total Seg Sept. 2022</t>
  </si>
  <si>
    <t>Total Seg Dic. 2022</t>
  </si>
  <si>
    <t>Total Seg Mar. 2023</t>
  </si>
  <si>
    <t>Total Seg Jun. 2023</t>
  </si>
  <si>
    <t>Total Seg Sept. 2023</t>
  </si>
  <si>
    <t>Septiembre 2022 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</si>
</sst>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5" t="s">
        <v>153</v>
      </c>
      <c r="B2" s="78"/>
      <c r="C2" s="79"/>
      <c r="D2" s="80"/>
    </row>
    <row r="3" spans="1:5" s="81" customFormat="1" ht="66.599999999999994" customHeight="1" thickBot="1" x14ac:dyDescent="0.3">
      <c r="A3" s="36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8" t="s">
        <v>273</v>
      </c>
      <c r="D2" s="368"/>
    </row>
    <row r="3" spans="2:31" s="229" customFormat="1" ht="10.15" customHeight="1" x14ac:dyDescent="0.2"/>
    <row r="4" spans="2:31" s="229" customFormat="1" ht="24" customHeight="1" x14ac:dyDescent="0.2">
      <c r="B4" s="367"/>
      <c r="C4" s="36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9" t="s">
        <v>132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</row>
    <row r="2" spans="2:28" ht="18.75" x14ac:dyDescent="0.25">
      <c r="B2" s="369" t="s">
        <v>294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2:28" ht="18.75" x14ac:dyDescent="0.25">
      <c r="B3" s="369" t="s">
        <v>295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2:28" ht="18.75" x14ac:dyDescent="0.25">
      <c r="B4" s="369" t="s">
        <v>361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</row>
    <row r="5" spans="2:28" ht="18.75" x14ac:dyDescent="0.25">
      <c r="B5" s="282"/>
      <c r="C5" s="282"/>
      <c r="D5" s="282"/>
      <c r="E5" s="282"/>
      <c r="F5" s="282"/>
      <c r="G5" s="282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82"/>
      <c r="Y5" s="282"/>
    </row>
    <row r="6" spans="2:28" ht="30" x14ac:dyDescent="0.25">
      <c r="B6" s="274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3" t="s">
        <v>280</v>
      </c>
      <c r="Y6" s="320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8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8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8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8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8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89">
        <f>+U13-Q13</f>
        <v>821.27912233000006</v>
      </c>
      <c r="Y13" s="318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9">
        <v>121039.2</v>
      </c>
      <c r="D14" s="309">
        <v>120136</v>
      </c>
      <c r="E14" s="309">
        <v>118767.55</v>
      </c>
      <c r="F14" s="309">
        <f t="shared" ref="F14:N14" si="2">SUM(F8:F13)</f>
        <v>119571.0550065026</v>
      </c>
      <c r="G14" s="309">
        <f t="shared" si="2"/>
        <v>119736.60956903899</v>
      </c>
      <c r="H14" s="309">
        <f t="shared" si="2"/>
        <v>117745.33517114499</v>
      </c>
      <c r="I14" s="309">
        <f t="shared" si="2"/>
        <v>117889.67880037389</v>
      </c>
      <c r="J14" s="309">
        <f t="shared" si="2"/>
        <v>118523.3463762647</v>
      </c>
      <c r="K14" s="309">
        <f t="shared" si="2"/>
        <v>121483.88531261738</v>
      </c>
      <c r="L14" s="309">
        <f t="shared" si="2"/>
        <v>121488.132463962</v>
      </c>
      <c r="M14" s="309">
        <f t="shared" si="2"/>
        <v>121028.65480512001</v>
      </c>
      <c r="N14" s="309">
        <f t="shared" si="2"/>
        <v>122562.69677394601</v>
      </c>
      <c r="O14" s="309">
        <f t="shared" ref="O14:U14" si="3">SUM(O8:O13)</f>
        <v>124990.36559986099</v>
      </c>
      <c r="P14" s="309">
        <f t="shared" si="3"/>
        <v>125264.1761806201</v>
      </c>
      <c r="Q14" s="309">
        <f t="shared" si="3"/>
        <v>129189.04879568901</v>
      </c>
      <c r="R14" s="309">
        <f t="shared" si="3"/>
        <v>130367.33943054508</v>
      </c>
      <c r="S14" s="309">
        <f t="shared" si="3"/>
        <v>130352.42361324535</v>
      </c>
      <c r="T14" s="309">
        <f t="shared" si="3"/>
        <v>129218.86449966708</v>
      </c>
      <c r="U14" s="309">
        <f t="shared" si="3"/>
        <v>128984.22364924301</v>
      </c>
      <c r="V14" s="309"/>
      <c r="W14" s="309"/>
      <c r="X14" s="309">
        <f>+U14-Q14</f>
        <v>-204.82514644600451</v>
      </c>
      <c r="Y14" s="317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4" t="s">
        <v>298</v>
      </c>
      <c r="C16" s="275"/>
      <c r="D16" s="275"/>
      <c r="E16" s="275"/>
      <c r="F16" s="275"/>
      <c r="G16" s="275"/>
      <c r="H16" s="275"/>
      <c r="I16" s="275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8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8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8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9">
        <v>107544</v>
      </c>
      <c r="D21" s="309">
        <v>106172</v>
      </c>
      <c r="E21" s="309">
        <v>104480.7</v>
      </c>
      <c r="F21" s="309">
        <f t="shared" ref="F21:N21" si="6">SUM(F18:F20)</f>
        <v>104883.8471931815</v>
      </c>
      <c r="G21" s="309">
        <f t="shared" si="6"/>
        <v>105423.86839175204</v>
      </c>
      <c r="H21" s="309">
        <f t="shared" si="6"/>
        <v>103670.70906198479</v>
      </c>
      <c r="I21" s="309">
        <f t="shared" si="6"/>
        <v>103571.6494201903</v>
      </c>
      <c r="J21" s="309">
        <f t="shared" si="6"/>
        <v>104053.3559080033</v>
      </c>
      <c r="K21" s="309">
        <f t="shared" si="6"/>
        <v>106738.4195003443</v>
      </c>
      <c r="L21" s="309">
        <f t="shared" si="6"/>
        <v>106326.81255262331</v>
      </c>
      <c r="M21" s="309">
        <f t="shared" si="6"/>
        <v>105555.5873082428</v>
      </c>
      <c r="N21" s="309">
        <f t="shared" si="6"/>
        <v>106519.6971740338</v>
      </c>
      <c r="O21" s="309">
        <f t="shared" ref="O21:U21" si="7">SUM(O18:O20)</f>
        <v>109094.14891123169</v>
      </c>
      <c r="P21" s="309">
        <f t="shared" si="7"/>
        <v>109394.7244461833</v>
      </c>
      <c r="Q21" s="309">
        <f t="shared" si="7"/>
        <v>113527.893233597</v>
      </c>
      <c r="R21" s="309">
        <f t="shared" si="7"/>
        <v>114606.85611671899</v>
      </c>
      <c r="S21" s="309">
        <f t="shared" si="7"/>
        <v>114733.951602168</v>
      </c>
      <c r="T21" s="309">
        <f t="shared" si="7"/>
        <v>113632.12101989551</v>
      </c>
      <c r="U21" s="309">
        <f t="shared" si="7"/>
        <v>113334.345327296</v>
      </c>
      <c r="V21" s="309"/>
      <c r="W21" s="309"/>
      <c r="X21" s="309">
        <f>+U21-Q21</f>
        <v>-193.54790630099887</v>
      </c>
      <c r="Y21" s="317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9"/>
      <c r="Z22" s="267"/>
    </row>
    <row r="23" spans="2:27" x14ac:dyDescent="0.25">
      <c r="B23" s="274" t="s">
        <v>291</v>
      </c>
      <c r="C23" s="275"/>
      <c r="D23" s="275"/>
      <c r="E23" s="275"/>
      <c r="F23" s="275"/>
      <c r="G23" s="275"/>
      <c r="H23" s="275"/>
      <c r="I23" s="275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9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8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8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8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8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89">
        <f>+U29-Q29</f>
        <v>-654.26925495399973</v>
      </c>
      <c r="Y29" s="318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9">
        <v>13495</v>
      </c>
      <c r="D30" s="309">
        <v>13964</v>
      </c>
      <c r="E30" s="309">
        <v>14287.721000000001</v>
      </c>
      <c r="F30" s="309">
        <f t="shared" ref="F30:N30" si="10">SUM(F25:F29)</f>
        <v>14687.207813098999</v>
      </c>
      <c r="G30" s="309">
        <f t="shared" si="10"/>
        <v>14312.740977228999</v>
      </c>
      <c r="H30" s="309">
        <f t="shared" si="10"/>
        <v>14074.62611148</v>
      </c>
      <c r="I30" s="309">
        <f t="shared" si="10"/>
        <v>14318.029379627998</v>
      </c>
      <c r="J30" s="309">
        <f t="shared" si="10"/>
        <v>14469.990470188</v>
      </c>
      <c r="K30" s="309">
        <f t="shared" si="10"/>
        <v>14745.465813186998</v>
      </c>
      <c r="L30" s="309">
        <f t="shared" si="10"/>
        <v>15161.319911129001</v>
      </c>
      <c r="M30" s="309">
        <f t="shared" si="10"/>
        <v>15473.067497173</v>
      </c>
      <c r="N30" s="309">
        <f t="shared" si="10"/>
        <v>16042.999599208</v>
      </c>
      <c r="O30" s="309">
        <f t="shared" ref="O30:U30" si="11">SUM(O25:O29)</f>
        <v>15896.216688052002</v>
      </c>
      <c r="P30" s="309">
        <f t="shared" si="11"/>
        <v>15869.451734899198</v>
      </c>
      <c r="Q30" s="309">
        <f t="shared" si="11"/>
        <v>15661.155562731145</v>
      </c>
      <c r="R30" s="309">
        <f t="shared" si="11"/>
        <v>15760.483314862418</v>
      </c>
      <c r="S30" s="309">
        <f t="shared" si="11"/>
        <v>15618.472012315986</v>
      </c>
      <c r="T30" s="309">
        <f t="shared" si="11"/>
        <v>15586.743478982542</v>
      </c>
      <c r="U30" s="309">
        <f t="shared" si="11"/>
        <v>15649.878322373257</v>
      </c>
      <c r="V30" s="309"/>
      <c r="W30" s="309"/>
      <c r="X30" s="309">
        <f>+U30-Q30</f>
        <v>-11.277240357887422</v>
      </c>
      <c r="Y30" s="317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8"/>
    </row>
    <row r="32" spans="2:27" s="293" customFormat="1" ht="15.75" thickBot="1" x14ac:dyDescent="0.3">
      <c r="B32" s="274" t="s">
        <v>308</v>
      </c>
      <c r="C32" s="309">
        <v>121039</v>
      </c>
      <c r="D32" s="309">
        <v>120136</v>
      </c>
      <c r="E32" s="309">
        <v>118768.421</v>
      </c>
      <c r="F32" s="309">
        <f t="shared" ref="F32:U32" si="12">+F30+F21</f>
        <v>119571.0550062805</v>
      </c>
      <c r="G32" s="309">
        <f t="shared" si="12"/>
        <v>119736.60936898104</v>
      </c>
      <c r="H32" s="309">
        <f t="shared" si="12"/>
        <v>117745.33517346479</v>
      </c>
      <c r="I32" s="309">
        <f t="shared" si="12"/>
        <v>117889.6787998183</v>
      </c>
      <c r="J32" s="309">
        <f t="shared" si="12"/>
        <v>118523.3463781913</v>
      </c>
      <c r="K32" s="309">
        <f t="shared" si="12"/>
        <v>121483.8853135313</v>
      </c>
      <c r="L32" s="309">
        <f t="shared" si="12"/>
        <v>121488.13246375231</v>
      </c>
      <c r="M32" s="309">
        <f t="shared" si="12"/>
        <v>121028.6548054158</v>
      </c>
      <c r="N32" s="309">
        <f t="shared" si="12"/>
        <v>122562.6967732418</v>
      </c>
      <c r="O32" s="309">
        <f t="shared" si="12"/>
        <v>124990.36559928369</v>
      </c>
      <c r="P32" s="309">
        <f t="shared" si="12"/>
        <v>125264.1761810825</v>
      </c>
      <c r="Q32" s="309">
        <f t="shared" si="12"/>
        <v>129189.04879632815</v>
      </c>
      <c r="R32" s="309">
        <f t="shared" si="12"/>
        <v>130367.33943158141</v>
      </c>
      <c r="S32" s="309">
        <f t="shared" si="12"/>
        <v>130352.423614484</v>
      </c>
      <c r="T32" s="309">
        <f t="shared" si="12"/>
        <v>129218.86449887804</v>
      </c>
      <c r="U32" s="309">
        <f t="shared" si="12"/>
        <v>128984.22364966926</v>
      </c>
      <c r="V32" s="309"/>
      <c r="W32" s="309"/>
      <c r="X32" s="309">
        <f>+U32-Q32</f>
        <v>-204.82514665888448</v>
      </c>
      <c r="Y32" s="317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1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2">
        <f>+U34/Q34-1</f>
        <v>3.1685378504366035E-2</v>
      </c>
      <c r="Z34" s="267"/>
      <c r="AA34" s="290"/>
    </row>
    <row r="35" spans="2:27" x14ac:dyDescent="0.2">
      <c r="B35" s="310" t="s">
        <v>310</v>
      </c>
      <c r="C35" s="288">
        <v>16518</v>
      </c>
      <c r="D35" s="308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8">
        <f>+X35/Q35-1</f>
        <v>-0.81986705632915013</v>
      </c>
      <c r="Z35" s="267"/>
      <c r="AA35" s="290"/>
    </row>
    <row r="36" spans="2:27" x14ac:dyDescent="0.2">
      <c r="B36" s="310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8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1"/>
      <c r="K39" s="311"/>
      <c r="L39" s="3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1"/>
      <c r="H40" s="311"/>
      <c r="I40" s="311"/>
      <c r="J40" s="311"/>
      <c r="K40" s="311"/>
      <c r="L40" s="3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70" t="s">
        <v>283</v>
      </c>
      <c r="C43" s="372" t="s">
        <v>284</v>
      </c>
      <c r="F43" s="324">
        <v>43360</v>
      </c>
      <c r="G43" s="324">
        <v>43451</v>
      </c>
      <c r="H43" s="324">
        <v>43177</v>
      </c>
      <c r="I43" s="324">
        <v>43269</v>
      </c>
      <c r="J43" s="333">
        <v>43344</v>
      </c>
      <c r="K43" s="333">
        <v>43435</v>
      </c>
      <c r="L43" s="333">
        <v>43525</v>
      </c>
      <c r="M43" s="333">
        <v>43617</v>
      </c>
      <c r="N43" s="333">
        <v>43709</v>
      </c>
      <c r="O43" s="333">
        <v>43800</v>
      </c>
      <c r="P43" s="333">
        <v>43891</v>
      </c>
      <c r="Q43" s="333">
        <v>43983</v>
      </c>
      <c r="R43" s="333">
        <v>44075</v>
      </c>
      <c r="S43" s="333">
        <v>44166</v>
      </c>
      <c r="T43" s="333">
        <v>44256</v>
      </c>
      <c r="U43" s="333">
        <v>44348</v>
      </c>
      <c r="V43" s="333"/>
      <c r="W43" s="333"/>
    </row>
    <row r="44" spans="2:27" x14ac:dyDescent="0.25">
      <c r="B44" s="371"/>
      <c r="C44" s="373"/>
      <c r="F44" s="325"/>
      <c r="G44" s="325"/>
      <c r="H44" s="325"/>
      <c r="I44" s="325"/>
      <c r="J44" s="325"/>
      <c r="K44" s="325"/>
      <c r="L44" s="325"/>
    </row>
    <row r="45" spans="2:27" x14ac:dyDescent="0.25">
      <c r="B45" s="269"/>
      <c r="C45" s="270"/>
    </row>
    <row r="46" spans="2:27" x14ac:dyDescent="0.25">
      <c r="B46" s="272" t="s">
        <v>286</v>
      </c>
      <c r="C46" s="273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2" t="s">
        <v>287</v>
      </c>
      <c r="C47" s="273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2" t="s">
        <v>292</v>
      </c>
      <c r="C49" s="273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7" t="s">
        <v>293</v>
      </c>
      <c r="C50" s="278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8" t="e">
        <f>((#REF!/(6/12))/(('Banco BS no usar'!M14+I14)/2))</f>
        <v>#REF!</v>
      </c>
      <c r="N52" s="328" t="e">
        <f>((#REF!/(9/12))/(('Banco BS no usar'!N14+J14)/2))</f>
        <v>#REF!</v>
      </c>
      <c r="O52" s="328" t="e">
        <f>((#REF!/(12/12))/(('Banco BS no usar'!O14+K14)/2))</f>
        <v>#REF!</v>
      </c>
      <c r="P52" s="328" t="e">
        <f>((#REF!/(3/12))/(('Banco BS no usar'!P14+L14)/2))</f>
        <v>#REF!</v>
      </c>
      <c r="Q52" s="341" t="e">
        <f>((#REF!/(6/12))/(('Banco BS no usar'!Q14+M14)/2))</f>
        <v>#REF!</v>
      </c>
      <c r="R52" s="328" t="e">
        <f>((#REF!/(9/12))/(('Banco BS no usar'!R14+N14)/2))</f>
        <v>#REF!</v>
      </c>
      <c r="S52" s="328" t="e">
        <f>((#REF!/(12/12))/(('Banco BS no usar'!S14+O14)/2))</f>
        <v>#REF!</v>
      </c>
      <c r="T52" s="328" t="e">
        <f>((#REF!/(3/12))/(('Banco BS no usar'!T14+P14)/2))</f>
        <v>#REF!</v>
      </c>
      <c r="U52" s="328" t="e">
        <f>((#REF!/(6/12))/(('Banco BS no usar'!U14+Q14)/2))</f>
        <v>#REF!</v>
      </c>
      <c r="V52" s="328"/>
      <c r="W52" s="328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8" t="e">
        <f>((#REF!/(6/12))/(('Banco BS no usar'!M30+I30)/2))</f>
        <v>#REF!</v>
      </c>
      <c r="N53" s="328" t="e">
        <f>((#REF!/(9/12))/(('Banco BS no usar'!N30+J30)/2))</f>
        <v>#REF!</v>
      </c>
      <c r="O53" s="328" t="e">
        <f>((#REF!/(12/12))/(('Banco BS no usar'!O30+K30)/2))</f>
        <v>#REF!</v>
      </c>
      <c r="P53" s="328" t="e">
        <f>((#REF!/(3/12))/(('Banco BS no usar'!P30+L30)/2))</f>
        <v>#REF!</v>
      </c>
      <c r="Q53" s="341" t="e">
        <f>((#REF!/(6/12))/(('Banco BS no usar'!Q30+M30)/2))</f>
        <v>#REF!</v>
      </c>
      <c r="R53" s="341" t="e">
        <f>((#REF!/(9/12))/(('Banco BS no usar'!R30+N30)/2))</f>
        <v>#REF!</v>
      </c>
      <c r="S53" s="341" t="e">
        <f>((#REF!/(12/12))/(('Banco BS no usar'!S30+O30)/2))</f>
        <v>#REF!</v>
      </c>
      <c r="T53" s="341" t="e">
        <f>((#REF!/(3/12))/(('Banco BS no usar'!T30+P30)/2))</f>
        <v>#REF!</v>
      </c>
      <c r="U53" s="341" t="e">
        <f>((#REF!/(6/12))/(('Banco BS no usar'!U30+Q30)/2))</f>
        <v>#REF!</v>
      </c>
      <c r="V53" s="341"/>
      <c r="W53" s="341"/>
    </row>
    <row r="54" spans="2:23" x14ac:dyDescent="0.25"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373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0.15372202189327455</v>
      </c>
      <c r="C8" s="342">
        <v>0.30790436131543153</v>
      </c>
      <c r="D8" s="348">
        <v>0.3020788914266081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0.21356321414185239</v>
      </c>
      <c r="C9" s="342">
        <v>2.9360968839330361</v>
      </c>
      <c r="D9" s="348">
        <v>0.5037251432159856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1.4220981018841903E-2</v>
      </c>
      <c r="C12" s="343">
        <v>4.0937781773428862E-2</v>
      </c>
      <c r="D12" s="349">
        <v>1.08015449527879E-2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0.121440691862179</v>
      </c>
      <c r="C13" s="343">
        <v>0.12462676486896318</v>
      </c>
      <c r="D13" s="349">
        <v>2.6982945281721408E-2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0.11320649260236997</v>
      </c>
      <c r="C16" s="342">
        <v>0.32848306554753498</v>
      </c>
      <c r="D16" s="350">
        <v>0.40031007882986758</v>
      </c>
      <c r="E16" s="350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0.14222586545610205</v>
      </c>
      <c r="C17" s="344">
        <v>0.84576537061382784</v>
      </c>
      <c r="D17" s="351">
        <v>1.2414389090683629</v>
      </c>
      <c r="E17" s="364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369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0.16659093776720432</v>
      </c>
      <c r="C8" s="342">
        <v>0.32789673907307815</v>
      </c>
      <c r="D8" s="348">
        <v>0.2784464473155791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0.22965888586799876</v>
      </c>
      <c r="C9" s="342">
        <v>2.1725088885639279</v>
      </c>
      <c r="D9" s="348">
        <v>0.46292358615824653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1.5314508539259771E-2</v>
      </c>
      <c r="C12" s="343">
        <v>2.4217408097164005E-2</v>
      </c>
      <c r="D12" s="349">
        <v>1.7946723350069655E-2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0.13026745101239434</v>
      </c>
      <c r="C13" s="343">
        <v>5.7428738699716521E-2</v>
      </c>
      <c r="D13" s="349">
        <v>4.5035182056296343E-2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0.11604417236532065</v>
      </c>
      <c r="C16" s="342">
        <v>0.4216949326328065</v>
      </c>
      <c r="D16" s="350">
        <v>0.39850451426254496</v>
      </c>
      <c r="E16" s="359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0.14837711854220645</v>
      </c>
      <c r="C17" s="344">
        <v>1.1288344545170745</v>
      </c>
      <c r="D17" s="351">
        <v>1.1638407095984029</v>
      </c>
      <c r="E17" s="363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346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0.1461427161367552</v>
      </c>
      <c r="C8" s="332">
        <v>0.33</v>
      </c>
      <c r="D8" s="337">
        <v>0.25280791243117962</v>
      </c>
    </row>
    <row r="9" spans="1:4" x14ac:dyDescent="0.25">
      <c r="A9" s="272" t="s">
        <v>287</v>
      </c>
      <c r="B9" s="273">
        <v>0.21071776778077889</v>
      </c>
      <c r="C9" s="332">
        <v>0.56000000000000005</v>
      </c>
      <c r="D9" s="337">
        <v>0.41346062012384538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1.6081926952776E-2</v>
      </c>
      <c r="C12" s="329">
        <v>0.05</v>
      </c>
      <c r="D12" s="338">
        <v>5.2403359258654574E-2</v>
      </c>
    </row>
    <row r="13" spans="1:4" x14ac:dyDescent="0.25">
      <c r="A13" s="272" t="s">
        <v>290</v>
      </c>
      <c r="B13" s="281">
        <v>0.12706483784308581</v>
      </c>
      <c r="C13" s="329">
        <v>0.13</v>
      </c>
      <c r="D13" s="338">
        <v>0.13486685488740824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0.13089626796314399</v>
      </c>
      <c r="C16" s="332">
        <v>0.38</v>
      </c>
      <c r="D16" s="337">
        <v>0.38855624906803687</v>
      </c>
    </row>
    <row r="17" spans="1:4" x14ac:dyDescent="0.25">
      <c r="A17" s="277" t="s">
        <v>293</v>
      </c>
      <c r="B17" s="334">
        <v>0.16163046172953038</v>
      </c>
      <c r="C17" s="335">
        <v>0.98</v>
      </c>
      <c r="D17" s="339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343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0.14427146474816746</v>
      </c>
      <c r="C8" s="332">
        <v>0.31</v>
      </c>
      <c r="D8" s="337">
        <v>0.2313212211404877</v>
      </c>
    </row>
    <row r="9" spans="1:4" x14ac:dyDescent="0.25">
      <c r="A9" s="272" t="s">
        <v>287</v>
      </c>
      <c r="B9" s="273">
        <v>0.20804470173556547</v>
      </c>
      <c r="C9" s="332">
        <v>0.5</v>
      </c>
      <c r="D9" s="337">
        <v>0.37479495894559872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1.5053520588123712E-2</v>
      </c>
      <c r="C12" s="329">
        <v>0.05</v>
      </c>
      <c r="D12" s="338">
        <v>5.6211087377032252E-2</v>
      </c>
    </row>
    <row r="13" spans="1:4" x14ac:dyDescent="0.25">
      <c r="A13" s="272" t="s">
        <v>290</v>
      </c>
      <c r="B13" s="281">
        <v>0.11774700441232241</v>
      </c>
      <c r="C13" s="329">
        <v>0.15</v>
      </c>
      <c r="D13" s="338">
        <v>0.14683964123371271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0.12784631475982022</v>
      </c>
      <c r="C16" s="332">
        <v>0.36</v>
      </c>
      <c r="D16" s="337">
        <v>0.38280594330495293</v>
      </c>
    </row>
    <row r="17" spans="1:4" x14ac:dyDescent="0.25">
      <c r="A17" s="277" t="s">
        <v>293</v>
      </c>
      <c r="B17" s="334">
        <v>0.15739658537834172</v>
      </c>
      <c r="C17" s="335">
        <v>0.83</v>
      </c>
      <c r="D17" s="339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340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0.139148409876616</v>
      </c>
      <c r="C8" s="332">
        <v>0.33</v>
      </c>
      <c r="D8" s="315">
        <v>0.23729578164828066</v>
      </c>
    </row>
    <row r="9" spans="1:4" x14ac:dyDescent="0.25">
      <c r="A9" s="272" t="s">
        <v>287</v>
      </c>
      <c r="B9" s="273">
        <v>0.2012108650434665</v>
      </c>
      <c r="C9" s="332">
        <v>0.55000000000000004</v>
      </c>
      <c r="D9" s="315">
        <v>0.37622342900957495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1.6061764891449639E-2</v>
      </c>
      <c r="C12" s="329">
        <v>5.239564310986182E-2</v>
      </c>
      <c r="D12" s="314">
        <v>6.2017203429937731E-2</v>
      </c>
    </row>
    <row r="13" spans="1:4" x14ac:dyDescent="0.25">
      <c r="A13" s="272" t="s">
        <v>290</v>
      </c>
      <c r="B13" s="281">
        <v>0.12870342636231211</v>
      </c>
      <c r="C13" s="329">
        <v>0.14179836886725192</v>
      </c>
      <c r="D13" s="314">
        <v>0.16794587236705785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0.12479671556089172</v>
      </c>
      <c r="C16" s="332">
        <v>0.37</v>
      </c>
      <c r="D16" s="315">
        <v>0.36926899456269247</v>
      </c>
    </row>
    <row r="17" spans="1:4" x14ac:dyDescent="0.25">
      <c r="A17" s="277" t="s">
        <v>293</v>
      </c>
      <c r="B17" s="334">
        <v>0.15258104958859181</v>
      </c>
      <c r="C17" s="335">
        <v>0.9</v>
      </c>
      <c r="D17" s="316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AE42"/>
  <sheetViews>
    <sheetView showGridLines="0" tabSelected="1" view="pageBreakPreview" topLeftCell="C1" zoomScaleNormal="90" zoomScaleSheetLayoutView="100" workbookViewId="0">
      <selection activeCell="AF4" sqref="AF1:AF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hidden="1" customWidth="1"/>
    <col min="21" max="26" width="0" style="1" hidden="1" customWidth="1"/>
    <col min="27" max="16384" width="11.42578125" style="1"/>
  </cols>
  <sheetData>
    <row r="1" spans="2:31" ht="18.75" x14ac:dyDescent="0.25">
      <c r="B1" s="378" t="s">
        <v>132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</row>
    <row r="2" spans="2:31" ht="21" customHeight="1" x14ac:dyDescent="0.25">
      <c r="B2" s="378" t="s">
        <v>279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</row>
    <row r="3" spans="2:31" x14ac:dyDescent="0.25">
      <c r="B3" s="379" t="s">
        <v>380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</row>
    <row r="4" spans="2:31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372</v>
      </c>
      <c r="AA4" s="261" t="s">
        <v>375</v>
      </c>
      <c r="AB4" s="261" t="s">
        <v>376</v>
      </c>
      <c r="AC4" s="261" t="s">
        <v>377</v>
      </c>
      <c r="AD4" s="261" t="s">
        <v>378</v>
      </c>
      <c r="AE4" s="261" t="s">
        <v>379</v>
      </c>
    </row>
    <row r="5" spans="2:31" x14ac:dyDescent="0.25">
      <c r="B5" s="3"/>
      <c r="C5" s="259"/>
      <c r="D5" s="262"/>
      <c r="E5" s="306"/>
      <c r="F5" s="306"/>
      <c r="G5" s="306"/>
      <c r="H5" s="306"/>
      <c r="I5" s="262"/>
      <c r="J5" s="262"/>
      <c r="K5" s="262"/>
      <c r="L5" s="262"/>
      <c r="M5" s="262"/>
      <c r="N5" s="262"/>
      <c r="O5" s="262"/>
      <c r="P5" s="262"/>
      <c r="Q5" s="312"/>
      <c r="R5" s="312"/>
      <c r="S5" s="312"/>
    </row>
    <row r="6" spans="2:31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  <c r="X6" s="268">
        <v>1118.4407804999996</v>
      </c>
      <c r="Y6" s="268">
        <v>288.04800992999992</v>
      </c>
      <c r="Z6" s="268">
        <v>585.98221696000007</v>
      </c>
      <c r="AA6" s="268">
        <v>898.61699341000019</v>
      </c>
      <c r="AB6" s="268">
        <v>1212.0454157499992</v>
      </c>
      <c r="AC6" s="268">
        <v>311.79437477999994</v>
      </c>
      <c r="AD6" s="268">
        <v>628.99989277000009</v>
      </c>
      <c r="AE6" s="268">
        <v>953.05650386999991</v>
      </c>
    </row>
    <row r="7" spans="2:31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</row>
    <row r="8" spans="2:31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</row>
    <row r="9" spans="2:31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</row>
    <row r="10" spans="2:31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</row>
    <row r="11" spans="2:31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</row>
    <row r="12" spans="2:31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  <c r="X12" s="268">
        <v>1118.4407804999996</v>
      </c>
      <c r="Y12" s="268">
        <v>288.04800992999992</v>
      </c>
      <c r="Z12" s="268">
        <v>585.98221696000007</v>
      </c>
      <c r="AA12" s="268">
        <v>898.61699341000019</v>
      </c>
      <c r="AB12" s="268">
        <v>1212.0454157499992</v>
      </c>
      <c r="AC12" s="268">
        <v>311.79437477999994</v>
      </c>
      <c r="AD12" s="268">
        <v>628.99989277000009</v>
      </c>
      <c r="AE12" s="268">
        <v>953.05650386999991</v>
      </c>
    </row>
    <row r="13" spans="2:31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  <c r="Y13" s="268">
        <v>415.68809486999993</v>
      </c>
      <c r="Z13" s="268">
        <v>824.58579179000003</v>
      </c>
      <c r="AA13" s="268">
        <v>1242.4538633900002</v>
      </c>
      <c r="AB13" s="268">
        <v>1702.0440351199993</v>
      </c>
      <c r="AC13" s="268">
        <v>461.8629809599999</v>
      </c>
      <c r="AD13" s="268">
        <v>936.36904446999995</v>
      </c>
      <c r="AE13" s="268">
        <v>1386.8666184499998</v>
      </c>
    </row>
    <row r="14" spans="2:31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  <c r="Y14" s="268">
        <v>45.325397139999993</v>
      </c>
      <c r="Z14" s="268">
        <v>100.97831518</v>
      </c>
      <c r="AA14" s="268">
        <v>159.40168080999996</v>
      </c>
      <c r="AB14" s="268">
        <v>220.85379227999999</v>
      </c>
      <c r="AC14" s="268">
        <v>60.601997849999997</v>
      </c>
      <c r="AD14" s="268">
        <v>122.84489276000001</v>
      </c>
      <c r="AE14" s="268">
        <v>184.0521281</v>
      </c>
    </row>
    <row r="15" spans="2:31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  <c r="Y15" s="268">
        <v>-160.03329633000004</v>
      </c>
      <c r="Z15" s="268">
        <v>-322.14662123999994</v>
      </c>
      <c r="AA15" s="268">
        <v>-484.02446987999997</v>
      </c>
      <c r="AB15" s="268">
        <v>-651.40693844000009</v>
      </c>
      <c r="AC15" s="268">
        <v>-193.96844541999999</v>
      </c>
      <c r="AD15" s="268">
        <v>-401.32959002999991</v>
      </c>
      <c r="AE15" s="268">
        <v>-582.56462076000003</v>
      </c>
    </row>
    <row r="16" spans="2:31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  <c r="Y16" s="268">
        <v>-12.93218575</v>
      </c>
      <c r="Z16" s="268">
        <v>-17.43526877</v>
      </c>
      <c r="AA16" s="268">
        <v>-19.214080909999993</v>
      </c>
      <c r="AB16" s="268">
        <v>-59.445473210000003</v>
      </c>
      <c r="AC16" s="268">
        <v>-16.702158610000001</v>
      </c>
      <c r="AD16" s="268">
        <v>-28.884454430000002</v>
      </c>
      <c r="AE16" s="268">
        <v>-35.297621920000005</v>
      </c>
    </row>
    <row r="17" spans="2:31" x14ac:dyDescent="0.25">
      <c r="B17" s="5"/>
      <c r="C17" s="265" t="s">
        <v>370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v>0</v>
      </c>
      <c r="AE17" s="305">
        <v>0</v>
      </c>
    </row>
    <row r="18" spans="2:31" x14ac:dyDescent="0.25">
      <c r="B18" s="5"/>
      <c r="C18" s="265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</row>
    <row r="19" spans="2:31" x14ac:dyDescent="0.25">
      <c r="B19" s="5"/>
      <c r="C19" s="259" t="s">
        <v>13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</row>
    <row r="20" spans="2:31" x14ac:dyDescent="0.25">
      <c r="B20" s="5"/>
      <c r="C20" s="263" t="s">
        <v>14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</row>
    <row r="21" spans="2:31" x14ac:dyDescent="0.25">
      <c r="B21" s="5"/>
      <c r="C21" s="263" t="s">
        <v>15</v>
      </c>
      <c r="D21" s="268">
        <v>0</v>
      </c>
      <c r="E21" s="268">
        <v>0</v>
      </c>
      <c r="F21" s="268"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</row>
    <row r="22" spans="2:31" x14ac:dyDescent="0.25">
      <c r="B22" s="5"/>
      <c r="C22" s="259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</row>
    <row r="23" spans="2:31" x14ac:dyDescent="0.25">
      <c r="B23" s="5"/>
      <c r="C23" s="259" t="s">
        <v>16</v>
      </c>
      <c r="D23" s="268">
        <v>880.85580474000005</v>
      </c>
      <c r="E23" s="268">
        <v>232.73900000000003</v>
      </c>
      <c r="F23" s="268">
        <v>476.51900000000001</v>
      </c>
      <c r="G23" s="268">
        <v>713.08302556000001</v>
      </c>
      <c r="H23" s="268">
        <v>959.22824409000032</v>
      </c>
      <c r="I23" s="268">
        <v>251.64665310000001</v>
      </c>
      <c r="J23" s="268">
        <v>475.06090122000001</v>
      </c>
      <c r="K23" s="268">
        <v>729.07622772999991</v>
      </c>
      <c r="L23" s="268">
        <v>987.35638562999998</v>
      </c>
      <c r="M23" s="268">
        <v>256.97932395999999</v>
      </c>
      <c r="N23" s="268">
        <v>510.04013929999991</v>
      </c>
      <c r="O23" s="268">
        <v>761.94358020000004</v>
      </c>
      <c r="P23" s="268">
        <v>1028.4585528100004</v>
      </c>
      <c r="Q23" s="268">
        <v>261.91255456000005</v>
      </c>
      <c r="R23" s="268">
        <v>502.64336797999988</v>
      </c>
      <c r="S23" s="268">
        <v>755.01590251999971</v>
      </c>
      <c r="T23" s="268">
        <v>1015.5051309099997</v>
      </c>
      <c r="U23" s="268">
        <v>266.05466001000002</v>
      </c>
      <c r="V23" s="268">
        <v>536.52004695000005</v>
      </c>
      <c r="W23" s="268">
        <v>802.87523840000028</v>
      </c>
      <c r="X23" s="268">
        <v>1118.4407804999996</v>
      </c>
      <c r="Y23" s="268">
        <v>288.04800992999992</v>
      </c>
      <c r="Z23" s="268">
        <v>585.98221696000007</v>
      </c>
      <c r="AA23" s="268">
        <v>898.61699341000019</v>
      </c>
      <c r="AB23" s="268">
        <v>1212.0454157499992</v>
      </c>
      <c r="AC23" s="268">
        <v>311.79437477999994</v>
      </c>
      <c r="AD23" s="268">
        <v>628.99989277000009</v>
      </c>
      <c r="AE23" s="268">
        <v>953.05650386999991</v>
      </c>
    </row>
    <row r="24" spans="2:31" x14ac:dyDescent="0.25">
      <c r="B24" s="5"/>
      <c r="C24" s="259" t="s">
        <v>17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2:31" x14ac:dyDescent="0.25">
      <c r="B25" s="5"/>
      <c r="C25" s="259" t="s">
        <v>18</v>
      </c>
      <c r="D25" s="268">
        <v>880.85580474000005</v>
      </c>
      <c r="E25" s="268">
        <v>232.73900000000003</v>
      </c>
      <c r="F25" s="268">
        <v>476.51900000000001</v>
      </c>
      <c r="G25" s="268">
        <v>713.08302556000001</v>
      </c>
      <c r="H25" s="268">
        <v>959.22824409000032</v>
      </c>
      <c r="I25" s="268">
        <v>251.64665310000001</v>
      </c>
      <c r="J25" s="268">
        <v>475.06090122000001</v>
      </c>
      <c r="K25" s="268">
        <v>729.07622772999991</v>
      </c>
      <c r="L25" s="268">
        <v>987.35638562999998</v>
      </c>
      <c r="M25" s="268">
        <v>256.97932395999999</v>
      </c>
      <c r="N25" s="268">
        <v>510.04013929999991</v>
      </c>
      <c r="O25" s="268">
        <v>761.94358020000004</v>
      </c>
      <c r="P25" s="268">
        <v>1028.4585528100004</v>
      </c>
      <c r="Q25" s="268">
        <v>261.91255456000005</v>
      </c>
      <c r="R25" s="268">
        <v>502.64336797999988</v>
      </c>
      <c r="S25" s="268">
        <v>755.01590251999971</v>
      </c>
      <c r="T25" s="268">
        <v>1015.5051309099997</v>
      </c>
      <c r="U25" s="268">
        <v>266.05466001000002</v>
      </c>
      <c r="V25" s="268">
        <v>536.52004695000005</v>
      </c>
      <c r="W25" s="268">
        <v>802.87523840000028</v>
      </c>
      <c r="X25" s="268">
        <v>1118.4407804999996</v>
      </c>
      <c r="Y25" s="268">
        <v>288.04800992999992</v>
      </c>
      <c r="Z25" s="268">
        <v>585.98221696000007</v>
      </c>
      <c r="AA25" s="268">
        <v>898.61699341000019</v>
      </c>
      <c r="AB25" s="268">
        <v>1212.0454157499992</v>
      </c>
      <c r="AC25" s="268">
        <v>311.79437477999994</v>
      </c>
      <c r="AD25" s="268">
        <v>628.99989277000009</v>
      </c>
      <c r="AE25" s="268">
        <v>953.05650386999991</v>
      </c>
    </row>
    <row r="26" spans="2:31" x14ac:dyDescent="0.25">
      <c r="B26" s="5"/>
      <c r="C26" s="259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2:31" x14ac:dyDescent="0.25">
      <c r="B27" s="5"/>
      <c r="C27" s="259" t="s">
        <v>20</v>
      </c>
      <c r="D27" s="268">
        <v>816.64499999999998</v>
      </c>
      <c r="E27" s="268">
        <v>209.02600000000001</v>
      </c>
      <c r="F27" s="268">
        <v>426.47300000000001</v>
      </c>
      <c r="G27" s="268">
        <v>644.4945861599997</v>
      </c>
      <c r="H27" s="268">
        <v>875.41275759000007</v>
      </c>
      <c r="I27" s="268">
        <v>231.37296458</v>
      </c>
      <c r="J27" s="268">
        <v>432.10947763000007</v>
      </c>
      <c r="K27" s="268">
        <v>661.99703172</v>
      </c>
      <c r="L27" s="268">
        <v>887.68777921999981</v>
      </c>
      <c r="M27" s="268">
        <v>228.66894962000006</v>
      </c>
      <c r="N27" s="268">
        <v>462.20983424000002</v>
      </c>
      <c r="O27" s="268">
        <v>696.15576558999999</v>
      </c>
      <c r="P27" s="268">
        <v>926.36605194999993</v>
      </c>
      <c r="Q27" s="268">
        <v>232.19436704000003</v>
      </c>
      <c r="R27" s="268">
        <v>427.93117966000005</v>
      </c>
      <c r="S27" s="268">
        <v>657.50433960999999</v>
      </c>
      <c r="T27" s="268">
        <v>905.36370051999995</v>
      </c>
      <c r="U27" s="268">
        <v>251.65462449000006</v>
      </c>
      <c r="V27" s="268">
        <v>513.32821516999991</v>
      </c>
      <c r="W27" s="268">
        <v>777.09294686999988</v>
      </c>
      <c r="X27" s="268">
        <v>1081.65065645</v>
      </c>
      <c r="Y27" s="268">
        <v>273.13332382999994</v>
      </c>
      <c r="Z27" s="268">
        <v>558.69682888</v>
      </c>
      <c r="AA27" s="268">
        <v>861.57057133000001</v>
      </c>
      <c r="AB27" s="268">
        <v>1188.6696661800001</v>
      </c>
      <c r="AC27" s="268">
        <v>291.89317105999999</v>
      </c>
      <c r="AD27" s="268">
        <v>596.70311613000001</v>
      </c>
      <c r="AE27" s="268">
        <v>899.16839981999976</v>
      </c>
    </row>
    <row r="28" spans="2:31" x14ac:dyDescent="0.25">
      <c r="B28" s="5"/>
      <c r="C28" s="259" t="s">
        <v>325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66">
        <v>0</v>
      </c>
      <c r="AC28" s="266">
        <v>0</v>
      </c>
      <c r="AD28" s="266">
        <v>0</v>
      </c>
      <c r="AE28" s="266">
        <v>0</v>
      </c>
    </row>
    <row r="29" spans="2:31" x14ac:dyDescent="0.25">
      <c r="B29" s="5"/>
      <c r="C29" s="259" t="s">
        <v>158</v>
      </c>
      <c r="D29" s="268">
        <v>110.5</v>
      </c>
      <c r="E29" s="268">
        <v>28.544</v>
      </c>
      <c r="F29" s="268">
        <v>55.290999999999997</v>
      </c>
      <c r="G29" s="268">
        <v>88.420417400000005</v>
      </c>
      <c r="H29" s="268">
        <v>119.15970072</v>
      </c>
      <c r="I29" s="268">
        <v>33.613495169999993</v>
      </c>
      <c r="J29" s="268">
        <v>47.208521600000005</v>
      </c>
      <c r="K29" s="268">
        <v>80.689833839999991</v>
      </c>
      <c r="L29" s="268">
        <v>112.47223447000003</v>
      </c>
      <c r="M29" s="268">
        <v>34.28265781999999</v>
      </c>
      <c r="N29" s="268">
        <v>59.529829970000002</v>
      </c>
      <c r="O29" s="268">
        <v>90.904766039999998</v>
      </c>
      <c r="P29" s="268">
        <v>132.65681376000001</v>
      </c>
      <c r="Q29" s="268">
        <v>29.980813620000006</v>
      </c>
      <c r="R29" s="268">
        <v>57.681499980000005</v>
      </c>
      <c r="S29" s="268">
        <v>93.790100030000005</v>
      </c>
      <c r="T29" s="268">
        <v>132.90817358000001</v>
      </c>
      <c r="U29" s="268">
        <v>29.881585180000005</v>
      </c>
      <c r="V29" s="268">
        <v>55.938141799999997</v>
      </c>
      <c r="W29" s="268">
        <v>88.935840120000037</v>
      </c>
      <c r="X29" s="268">
        <v>126.37319894000001</v>
      </c>
      <c r="Y29" s="268">
        <v>35.892615640000002</v>
      </c>
      <c r="Z29" s="268">
        <v>61.428317890000002</v>
      </c>
      <c r="AA29" s="268">
        <v>96.052612380000014</v>
      </c>
      <c r="AB29" s="268">
        <v>128.58692204000002</v>
      </c>
      <c r="AC29" s="268">
        <v>32.971953870000007</v>
      </c>
      <c r="AD29" s="268">
        <v>55.062554870000007</v>
      </c>
      <c r="AE29" s="268">
        <v>86.57606426000001</v>
      </c>
    </row>
    <row r="30" spans="2:31" x14ac:dyDescent="0.25">
      <c r="B30" s="5"/>
      <c r="C30" s="259" t="s">
        <v>157</v>
      </c>
      <c r="D30" s="268">
        <v>432.38</v>
      </c>
      <c r="E30" s="268">
        <v>115.818</v>
      </c>
      <c r="F30" s="268">
        <v>239.971</v>
      </c>
      <c r="G30" s="268">
        <v>363.10221321999978</v>
      </c>
      <c r="H30" s="268">
        <v>490.64860268000001</v>
      </c>
      <c r="I30" s="268">
        <v>128.52492418</v>
      </c>
      <c r="J30" s="268">
        <v>244.82657885</v>
      </c>
      <c r="K30" s="268">
        <v>368.15863765000012</v>
      </c>
      <c r="L30" s="268">
        <v>490.81860899999981</v>
      </c>
      <c r="M30" s="268">
        <v>124.72265490000005</v>
      </c>
      <c r="N30" s="268">
        <v>255.84692821000002</v>
      </c>
      <c r="O30" s="268">
        <v>389.17656559</v>
      </c>
      <c r="P30" s="268">
        <v>506.03733249999999</v>
      </c>
      <c r="Q30" s="268">
        <v>127.32893017000001</v>
      </c>
      <c r="R30" s="268">
        <v>223.29709936000003</v>
      </c>
      <c r="S30" s="268">
        <v>350.48043002000003</v>
      </c>
      <c r="T30" s="268">
        <v>483.28321456999998</v>
      </c>
      <c r="U30" s="268">
        <v>153.12537397000003</v>
      </c>
      <c r="V30" s="268">
        <v>315.80868229999993</v>
      </c>
      <c r="W30" s="268">
        <v>468.34095247999988</v>
      </c>
      <c r="X30" s="268">
        <v>653.07553413000005</v>
      </c>
      <c r="Y30" s="268">
        <v>163.64598784999995</v>
      </c>
      <c r="Z30" s="268">
        <v>346.89447322000001</v>
      </c>
      <c r="AA30" s="268">
        <v>535.48627365000004</v>
      </c>
      <c r="AB30" s="268">
        <v>740.98646459000008</v>
      </c>
      <c r="AC30" s="268">
        <v>178.85077135999998</v>
      </c>
      <c r="AD30" s="268">
        <v>374.17305855000001</v>
      </c>
      <c r="AE30" s="268">
        <v>560.92312033999974</v>
      </c>
    </row>
    <row r="31" spans="2:31" x14ac:dyDescent="0.25">
      <c r="B31" s="5"/>
      <c r="C31" s="259" t="s">
        <v>317</v>
      </c>
      <c r="D31" s="268">
        <v>196.07</v>
      </c>
      <c r="E31" s="268">
        <v>48.095999999999997</v>
      </c>
      <c r="F31" s="268">
        <v>97.936999999999998</v>
      </c>
      <c r="G31" s="268">
        <v>144.93549346999998</v>
      </c>
      <c r="H31" s="268">
        <v>202.06967949</v>
      </c>
      <c r="I31" s="268">
        <v>51.664644300000006</v>
      </c>
      <c r="J31" s="268">
        <v>100.98633351000002</v>
      </c>
      <c r="K31" s="268">
        <v>155.86058176</v>
      </c>
      <c r="L31" s="268">
        <v>208.71881883000003</v>
      </c>
      <c r="M31" s="268">
        <v>53.132228420000011</v>
      </c>
      <c r="N31" s="268">
        <v>112.33969683000001</v>
      </c>
      <c r="O31" s="268">
        <v>162.38663349999999</v>
      </c>
      <c r="P31" s="268">
        <v>213.21660370000001</v>
      </c>
      <c r="Q31" s="268">
        <v>54.053059649999994</v>
      </c>
      <c r="R31" s="268">
        <v>107.70532409</v>
      </c>
      <c r="S31" s="268">
        <v>154.25459844999997</v>
      </c>
      <c r="T31" s="268">
        <v>210.77839922000004</v>
      </c>
      <c r="U31" s="268">
        <v>49.842054680000004</v>
      </c>
      <c r="V31" s="268">
        <v>103.53282866000002</v>
      </c>
      <c r="W31" s="268">
        <v>158.09016463000003</v>
      </c>
      <c r="X31" s="268">
        <v>217.95037122999997</v>
      </c>
      <c r="Y31" s="268">
        <v>55.775355830000002</v>
      </c>
      <c r="Z31" s="268">
        <v>112.4542318</v>
      </c>
      <c r="AA31" s="268">
        <v>170.16479939000001</v>
      </c>
      <c r="AB31" s="268">
        <v>237.93130217999999</v>
      </c>
      <c r="AC31" s="268">
        <v>60.111345419999992</v>
      </c>
      <c r="AD31" s="268">
        <v>126.65424301</v>
      </c>
      <c r="AE31" s="268">
        <v>185.80373182999998</v>
      </c>
    </row>
    <row r="32" spans="2:31" x14ac:dyDescent="0.25">
      <c r="B32" s="5"/>
      <c r="C32" s="259" t="s">
        <v>318</v>
      </c>
      <c r="D32" s="268">
        <v>77.650000000000006</v>
      </c>
      <c r="E32" s="268">
        <v>16.567</v>
      </c>
      <c r="F32" s="268">
        <v>33.273000000000003</v>
      </c>
      <c r="G32" s="268">
        <v>48.036462069999999</v>
      </c>
      <c r="H32" s="268">
        <v>63.534774699999993</v>
      </c>
      <c r="I32" s="268">
        <v>17.569900929999999</v>
      </c>
      <c r="J32" s="268">
        <v>39.088043670000005</v>
      </c>
      <c r="K32" s="268">
        <v>57.287978469999999</v>
      </c>
      <c r="L32" s="268">
        <v>75.678116920000008</v>
      </c>
      <c r="M32" s="268">
        <v>16.53140848</v>
      </c>
      <c r="N32" s="268">
        <v>34.493379229999995</v>
      </c>
      <c r="O32" s="268">
        <v>53.687800459999984</v>
      </c>
      <c r="P32" s="268">
        <v>74.455301989999995</v>
      </c>
      <c r="Q32" s="268">
        <v>20.831563600000003</v>
      </c>
      <c r="R32" s="268">
        <v>39.247256229999998</v>
      </c>
      <c r="S32" s="268">
        <v>58.979211109999994</v>
      </c>
      <c r="T32" s="268">
        <v>78.393913149999989</v>
      </c>
      <c r="U32" s="268">
        <v>18.805610659999999</v>
      </c>
      <c r="V32" s="268">
        <v>38.048562410000002</v>
      </c>
      <c r="W32" s="268">
        <v>61.725989640000002</v>
      </c>
      <c r="X32" s="268">
        <v>84.251552149999995</v>
      </c>
      <c r="Y32" s="268">
        <v>17.819364510000003</v>
      </c>
      <c r="Z32" s="268">
        <v>37.919805969999999</v>
      </c>
      <c r="AA32" s="268">
        <v>59.866885909999986</v>
      </c>
      <c r="AB32" s="268">
        <v>81.164977370000017</v>
      </c>
      <c r="AC32" s="268">
        <v>19.959100410000001</v>
      </c>
      <c r="AD32" s="268">
        <v>40.813259699999996</v>
      </c>
      <c r="AE32" s="268">
        <v>65.865483389999994</v>
      </c>
    </row>
    <row r="33" spans="2:31" x14ac:dyDescent="0.25">
      <c r="B33" s="5"/>
      <c r="C33" s="25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2:31" x14ac:dyDescent="0.25">
      <c r="B34" s="5"/>
      <c r="C34" s="259" t="s">
        <v>324</v>
      </c>
      <c r="D34" s="268">
        <v>64.200999999999993</v>
      </c>
      <c r="E34" s="268">
        <v>23.716999999999999</v>
      </c>
      <c r="F34" s="268">
        <v>50.045000000000002</v>
      </c>
      <c r="G34" s="268">
        <v>68.58843940000034</v>
      </c>
      <c r="H34" s="268">
        <v>83.815486500000233</v>
      </c>
      <c r="I34" s="268">
        <v>20.273688520000039</v>
      </c>
      <c r="J34" s="268">
        <v>42.951423590000033</v>
      </c>
      <c r="K34" s="336">
        <v>67.079196009999876</v>
      </c>
      <c r="L34" s="336">
        <v>99.668606410000166</v>
      </c>
      <c r="M34" s="336">
        <v>28.310374339999925</v>
      </c>
      <c r="N34" s="336">
        <v>47.830305059999887</v>
      </c>
      <c r="O34" s="336">
        <v>65.787814610000055</v>
      </c>
      <c r="P34" s="336">
        <v>102.09250086000043</v>
      </c>
      <c r="Q34" s="336">
        <v>29.718187520000015</v>
      </c>
      <c r="R34" s="336">
        <v>74.712188319999825</v>
      </c>
      <c r="S34" s="336">
        <v>97.511562909999725</v>
      </c>
      <c r="T34" s="336">
        <v>110.14143038999975</v>
      </c>
      <c r="U34" s="336">
        <v>14.40003551999996</v>
      </c>
      <c r="V34" s="336">
        <v>23.191831780000143</v>
      </c>
      <c r="W34" s="336">
        <v>25.782291530000407</v>
      </c>
      <c r="X34" s="336">
        <v>36.790124049999577</v>
      </c>
      <c r="Y34" s="336">
        <v>14.914686099999983</v>
      </c>
      <c r="Z34" s="336">
        <v>27.285388080000075</v>
      </c>
      <c r="AA34" s="336">
        <v>37.046422080000184</v>
      </c>
      <c r="AB34" s="336">
        <v>23.375749569999016</v>
      </c>
      <c r="AC34" s="336">
        <v>19.901203719999955</v>
      </c>
      <c r="AD34" s="336">
        <v>32.296776640000076</v>
      </c>
      <c r="AE34" s="336">
        <v>53.888104050000152</v>
      </c>
    </row>
    <row r="35" spans="2:31" x14ac:dyDescent="0.25">
      <c r="B35" s="5"/>
      <c r="C35" s="259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</row>
    <row r="36" spans="2:31" x14ac:dyDescent="0.25">
      <c r="B36" s="5"/>
      <c r="C36" s="259" t="s">
        <v>19</v>
      </c>
      <c r="D36" s="268">
        <v>77.188999999999993</v>
      </c>
      <c r="E36" s="268">
        <v>18.273</v>
      </c>
      <c r="F36" s="268">
        <v>38.402000000000001</v>
      </c>
      <c r="G36" s="268">
        <v>62.37251169000001</v>
      </c>
      <c r="H36" s="268">
        <v>100.87278327000004</v>
      </c>
      <c r="I36" s="268">
        <v>24.495665939999995</v>
      </c>
      <c r="J36" s="268">
        <v>35.978966929999991</v>
      </c>
      <c r="K36" s="268">
        <v>54.79693958</v>
      </c>
      <c r="L36" s="268">
        <v>70.421648629999993</v>
      </c>
      <c r="M36" s="268">
        <v>24.142177280000002</v>
      </c>
      <c r="N36" s="268">
        <v>49.700180160000009</v>
      </c>
      <c r="O36" s="268">
        <v>68.493389309999998</v>
      </c>
      <c r="P36" s="268">
        <v>106.90942316</v>
      </c>
      <c r="Q36" s="268">
        <v>4.3084136700000002</v>
      </c>
      <c r="R36" s="268">
        <v>34.904148749999997</v>
      </c>
      <c r="S36" s="268">
        <v>63.206932389999999</v>
      </c>
      <c r="T36" s="268">
        <v>89.941240580000013</v>
      </c>
      <c r="U36" s="268">
        <v>21.76353198</v>
      </c>
      <c r="V36" s="268">
        <v>50.938976330000003</v>
      </c>
      <c r="W36" s="268">
        <v>71.276580750000008</v>
      </c>
      <c r="X36" s="268">
        <v>103.94120357999999</v>
      </c>
      <c r="Y36" s="268">
        <v>0.16759411000000043</v>
      </c>
      <c r="Z36" s="268">
        <v>-6.8905673999999992</v>
      </c>
      <c r="AA36" s="268">
        <v>0.45078684000000563</v>
      </c>
      <c r="AB36" s="268">
        <v>32.499263720000002</v>
      </c>
      <c r="AC36" s="268">
        <v>28.69191674</v>
      </c>
      <c r="AD36" s="268">
        <v>56.23811808</v>
      </c>
      <c r="AE36" s="268">
        <v>74.99258328999997</v>
      </c>
    </row>
    <row r="37" spans="2:31" x14ac:dyDescent="0.25">
      <c r="B37" s="5"/>
      <c r="C37" s="25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</row>
    <row r="38" spans="2:31" x14ac:dyDescent="0.25">
      <c r="B38" s="5"/>
      <c r="C38" s="259" t="s">
        <v>21</v>
      </c>
      <c r="D38" s="268">
        <v>141.39099999999999</v>
      </c>
      <c r="E38" s="268">
        <v>41.991</v>
      </c>
      <c r="F38" s="268">
        <v>88.447999999999993</v>
      </c>
      <c r="G38" s="268">
        <v>130.96095109000035</v>
      </c>
      <c r="H38" s="268">
        <v>184.68826977000029</v>
      </c>
      <c r="I38" s="268">
        <v>44.769354460000038</v>
      </c>
      <c r="J38" s="268">
        <v>78.930390520000032</v>
      </c>
      <c r="K38" s="268">
        <v>121.87613558999988</v>
      </c>
      <c r="L38" s="268">
        <v>170.09025504000016</v>
      </c>
      <c r="M38" s="268">
        <v>52.452551619999923</v>
      </c>
      <c r="N38" s="268">
        <v>97.530485219999889</v>
      </c>
      <c r="O38" s="268">
        <v>134.28120392000005</v>
      </c>
      <c r="P38" s="268">
        <v>209.00192402000044</v>
      </c>
      <c r="Q38" s="268">
        <v>34.026601190000015</v>
      </c>
      <c r="R38" s="268">
        <v>109.61633706999982</v>
      </c>
      <c r="S38" s="268">
        <v>160.71849529999972</v>
      </c>
      <c r="T38" s="268">
        <v>200.08267096999975</v>
      </c>
      <c r="U38" s="268">
        <v>36.163567499999957</v>
      </c>
      <c r="V38" s="268">
        <v>74.130808110000146</v>
      </c>
      <c r="W38" s="268">
        <v>97.058872280000415</v>
      </c>
      <c r="X38" s="268">
        <v>140.73132762999956</v>
      </c>
      <c r="Y38" s="268">
        <v>15.082280209999983</v>
      </c>
      <c r="Z38" s="268">
        <v>20.394820680000077</v>
      </c>
      <c r="AA38" s="268">
        <v>37.49720892000019</v>
      </c>
      <c r="AB38" s="268">
        <v>55.875013289999018</v>
      </c>
      <c r="AC38" s="268">
        <v>48.593120459999952</v>
      </c>
      <c r="AD38" s="268">
        <v>88.534894720000068</v>
      </c>
      <c r="AE38" s="268">
        <v>128.88068734000012</v>
      </c>
    </row>
    <row r="39" spans="2:31" x14ac:dyDescent="0.25">
      <c r="B39" s="239"/>
      <c r="C39" s="259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</row>
    <row r="40" spans="2:31" x14ac:dyDescent="0.25">
      <c r="B40" s="239"/>
      <c r="C40" s="259" t="s">
        <v>268</v>
      </c>
      <c r="D40" s="268">
        <v>139.31800000000001</v>
      </c>
      <c r="E40" s="268">
        <v>40.642000000000003</v>
      </c>
      <c r="F40" s="268">
        <v>85.24</v>
      </c>
      <c r="G40" s="268">
        <v>125.70724613999998</v>
      </c>
      <c r="H40" s="268">
        <v>177.29405229</v>
      </c>
      <c r="I40" s="268">
        <v>42.66612692999999</v>
      </c>
      <c r="J40" s="268">
        <v>74.940420590000002</v>
      </c>
      <c r="K40" s="268">
        <v>116.18816104</v>
      </c>
      <c r="L40" s="268">
        <v>159.85681971</v>
      </c>
      <c r="M40" s="268">
        <v>50.829590769999996</v>
      </c>
      <c r="N40" s="268">
        <v>92.488923</v>
      </c>
      <c r="O40" s="268">
        <v>126.63042218999996</v>
      </c>
      <c r="P40" s="268">
        <v>195.97313217000001</v>
      </c>
      <c r="Q40" s="268">
        <v>31.775142580000001</v>
      </c>
      <c r="R40" s="268">
        <v>103.64336217</v>
      </c>
      <c r="S40" s="268">
        <v>153.24886277000002</v>
      </c>
      <c r="T40" s="268">
        <v>187.61024172000003</v>
      </c>
      <c r="U40" s="268">
        <v>35.375123189999996</v>
      </c>
      <c r="V40" s="268">
        <v>71.801407420000004</v>
      </c>
      <c r="W40" s="268">
        <v>93.842268350000012</v>
      </c>
      <c r="X40" s="268">
        <v>136.20534973000002</v>
      </c>
      <c r="Y40" s="268">
        <v>16.207535370000002</v>
      </c>
      <c r="Z40" s="268">
        <v>19.234417679999996</v>
      </c>
      <c r="AA40" s="268">
        <v>32.683111570000001</v>
      </c>
      <c r="AB40" s="268">
        <v>54.60555278999999</v>
      </c>
      <c r="AC40" s="268">
        <v>47.301001829999997</v>
      </c>
      <c r="AD40" s="268">
        <v>83.615972770000013</v>
      </c>
      <c r="AE40" s="268">
        <v>120.65164239000002</v>
      </c>
    </row>
    <row r="41" spans="2:31" x14ac:dyDescent="0.25">
      <c r="B41" s="239"/>
    </row>
    <row r="42" spans="2:31" x14ac:dyDescent="0.25">
      <c r="B42" s="7"/>
      <c r="C42" s="1" t="s">
        <v>323</v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</row>
  </sheetData>
  <mergeCells count="3">
    <mergeCell ref="B1:AE1"/>
    <mergeCell ref="B2:AE2"/>
    <mergeCell ref="B3:AE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Seguros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2024-03-14T16:15:55Z</dcterms:modified>
</cp:coreProperties>
</file>