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6-2023/"/>
    </mc:Choice>
  </mc:AlternateContent>
  <xr:revisionPtr revIDLastSave="656" documentId="13_ncr:1_{1895015C-587D-468A-948F-D0518A5A84EB}" xr6:coauthVersionLast="47" xr6:coauthVersionMax="47" xr10:uidLastSave="{6DFB21F5-DF32-4651-AC63-FB76B627BF65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Valores EERR" sheetId="28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<sst xmlns="http://schemas.openxmlformats.org/spreadsheetml/2006/main" count="672" uniqueCount="380">
  <si>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</si>
  <si>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</si>
  <si>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</si>
  <si>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</si>
  <si>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</si>
  <si>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</si>
  <si>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</si>
  <si>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</si>
  <si>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</si>
  <si>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</si>
  <si>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</si>
  <si>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</si>
  <si>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</si>
  <si>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</si>
  <si>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</si>
  <si>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</si>
  <si>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</si>
  <si>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</si>
  <si>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</si>
  <si>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</si>
  <si>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</si>
  <si>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</si>
  <si>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</si>
  <si>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</si>
  <si>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</si>
  <si>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</si>
  <si>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</si>
  <si>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</si>
  <si>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</si>
  <si>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</si>
  <si>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</si>
  <si>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</si>
  <si>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</si>
  <si>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</si>
  <si>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</si>
  <si>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</si>
  <si>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</si>
  <si>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</si>
  <si>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</si>
  <si>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</si>
  <si>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</si>
  <si>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</si>
  <si>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</si>
  <si>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</si>
  <si>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</si>
  <si>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</si>
  <si>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</si>
  <si>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</si>
  <si>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</si>
  <si>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</si>
  <si>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</si>
  <si>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</si>
  <si>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</si>
  <si>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</si>
  <si>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</si>
  <si>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</si>
  <si>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</si>
  <si>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</si>
  <si>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</si>
  <si>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</si>
  <si>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</si>
  <si>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</si>
  <si>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</si>
  <si>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</si>
  <si>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</si>
  <si>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</si>
  <si>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</si>
  <si>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</si>
  <si>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</si>
  <si>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</si>
  <si>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</si>
  <si>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</si>
  <si>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</si>
  <si>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</si>
  <si>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</si>
  <si>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</si>
  <si>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</si>
  <si>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</si>
  <si>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</si>
  <si>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</si>
  <si>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</si>
  <si>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</si>
  <si>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</si>
  <si>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</si>
  <si>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</si>
  <si>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</si>
  <si>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</si>
  <si>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</si>
  <si>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</si>
  <si>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</si>
  <si>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</si>
  <si>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</si>
  <si>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</si>
  <si>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</si>
  <si>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</si>
  <si>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</si>
  <si>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</si>
  <si>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</si>
  <si>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</si>
  <si>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</si>
  <si>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</si>
  <si>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</si>
  <si>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</si>
  <si>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</si>
  <si>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</si>
  <si>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</si>
  <si>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</si>
  <si>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</si>
  <si>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</si>
  <si>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</si>
  <si>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</si>
  <si>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</si>
  <si>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</si>
  <si>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</si>
  <si>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</si>
  <si>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</si>
  <si>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</si>
  <si>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</si>
  <si>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</si>
  <si>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</si>
  <si>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</si>
  <si>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</si>
  <si>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</si>
  <si>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</si>
  <si>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</si>
  <si>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</si>
  <si>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</si>
  <si>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</si>
  <si>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</si>
  <si>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</si>
  <si>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</si>
  <si>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</si>
  <si>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</si>
  <si>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</si>
  <si>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</si>
  <si>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</si>
  <si>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</si>
  <si>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</si>
  <si>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</si>
  <si>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</si>
  <si>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</si>
  <si>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</si>
  <si>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</si>
  <si>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</si>
  <si>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</si>
  <si>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</si>
  <si>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</si>
  <si>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</si>
  <si>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</si>
  <si>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</si>
  <si>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</si>
  <si>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</si>
  <si>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</si>
  <si>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</si>
  <si>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</si>
  <si>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</si>
  <si>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</si>
  <si>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</si>
  <si>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</si>
  <si>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</si>
  <si>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</si>
  <si>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</si>
  <si>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</si>
  <si>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</si>
  <si>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</si>
  <si>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</si>
  <si>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</si>
  <si>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</si>
  <si>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</si>
  <si>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</si>
  <si>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</si>
  <si>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</si>
  <si>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</si>
  <si>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</si>
  <si>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</si>
  <si>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</si>
  <si>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</si>
  <si>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</si>
  <si>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</si>
  <si>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</si>
  <si>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</si>
  <si>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</si>
  <si>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</si>
  <si>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</si>
  <si>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</si>
  <si>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</si>
  <si>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</si>
  <si>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</si>
  <si>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</si>
  <si>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</si>
  <si>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</si>
  <si>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</si>
  <si>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</si>
  <si>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</si>
  <si>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</si>
  <si>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</si>
  <si>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</si>
  <si>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</si>
  <si>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</si>
  <si>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</si>
  <si>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</si>
  <si>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</si>
  <si>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</si>
  <si>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</si>
  <si>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</si>
  <si>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</si>
  <si>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</si>
  <si>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</si>
  <si>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</si>
  <si>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</si>
  <si>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</si>
  <si>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</si>
  <si>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</si>
  <si>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</si>
  <si>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</si>
  <si>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</si>
  <si>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</si>
  <si>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</si>
  <si>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</si>
  <si>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</si>
  <si>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</si>
  <si>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</si>
  <si>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</si>
  <si>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</si>
  <si>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</si>
  <si>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</si>
  <si>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</si>
  <si>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</si>
  <si>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</si>
  <si>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</si>
  <si>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</si>
  <si>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</si>
  <si>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</si>
  <si>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</si>
  <si>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</si>
  <si>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</si>
  <si>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</si>
  <si>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</si>
  <si>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</si>
  <si>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</si>
  <si>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</si>
  <si>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</si>
  <si>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</si>
  <si>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</si>
  <si>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</si>
  <si>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</si>
  <si>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</si>
  <si>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</si>
  <si>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</si>
  <si>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</si>
  <si>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</si>
  <si>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</si>
  <si>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</si>
  <si>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</si>
  <si>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</si>
  <si>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</si>
  <si>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</si>
  <si>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</si>
  <si>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</si>
  <si>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</si>
  <si>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</si>
  <si>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</si>
  <si>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</si>
  <si>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</si>
  <si>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</si>
  <si>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</si>
  <si>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</si>
  <si>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</si>
  <si>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</si>
  <si>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</si>
  <si>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</si>
  <si>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</si>
  <si>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</si>
  <si>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</si>
  <si>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</si>
  <si>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</si>
  <si>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</si>
  <si>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</si>
  <si>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</si>
  <si>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</si>
  <si>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</si>
  <si>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</si>
  <si>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</si>
  <si>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</si>
  <si>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</si>
  <si>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</si>
  <si>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</si>
  <si>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</si>
  <si>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</si>
  <si>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</si>
  <si>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</si>
  <si>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</si>
  <si>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</si>
  <si>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</si>
  <si>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</si>
  <si>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</si>
  <si>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</si>
  <si>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</si>
  <si>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</si>
  <si>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</si>
  <si>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</si>
  <si>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</si>
  <si>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</si>
  <si>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</si>
  <si>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</si>
  <si>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</si>
  <si>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</si>
  <si>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</si>
  <si>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</si>
  <si>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</si>
  <si>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</si>
  <si>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</si>
  <si>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</si>
  <si>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</si>
  <si>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</si>
  <si>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</si>
  <si>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</si>
  <si>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</si>
  <si>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</si>
  <si>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</si>
  <si>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</si>
  <si>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</si>
  <si>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</si>
  <si>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</si>
  <si>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</si>
  <si>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</si>
  <si>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</si>
  <si>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</si>
  <si>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Bancos Dic 2017</t>
  </si>
  <si>
    <t>Total Val Dic 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</si>
  <si>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</si>
  <si>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</si>
  <si>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</si>
  <si>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</si>
  <si>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</si>
  <si>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</si>
  <si>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</si>
  <si>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</si>
  <si>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</si>
  <si>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</si>
  <si>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</si>
  <si>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</si>
  <si>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</si>
  <si>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</si>
  <si>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Total Val Sept.2019</t>
  </si>
  <si>
    <t>Bancos Sept 2019</t>
  </si>
  <si>
    <t>Al 30 de Septiembre 2019</t>
  </si>
  <si>
    <t>Total Val Dic.2019</t>
  </si>
  <si>
    <t>Bancos Dic 2019</t>
  </si>
  <si>
    <t>Total Val Marz 2020</t>
  </si>
  <si>
    <t>Total Val Jun 2020</t>
  </si>
  <si>
    <t>Bancos Marz 2020</t>
  </si>
  <si>
    <t>Bancos Jun 2020</t>
  </si>
  <si>
    <t>Bancos Sept 2020</t>
  </si>
  <si>
    <t>Total Val Sept.2020</t>
  </si>
  <si>
    <t>Bancos Dic 2020</t>
  </si>
  <si>
    <t>Total Val Dic.2020</t>
  </si>
  <si>
    <t>Bancos marz 2021</t>
  </si>
  <si>
    <t>Total Val Mar.2021</t>
  </si>
  <si>
    <t>SIACAP (*)</t>
  </si>
  <si>
    <t>(*) Datos a Diciembre 2020</t>
  </si>
  <si>
    <t>Junio 2020/ Junio 2021</t>
  </si>
  <si>
    <t>Bancos Jun 2021</t>
  </si>
  <si>
    <t>Total Val Jun.2021</t>
  </si>
  <si>
    <t>Bancos Sept 2021</t>
  </si>
  <si>
    <t>Bancos Dic 2021</t>
  </si>
  <si>
    <t>Total Val Sept.2021</t>
  </si>
  <si>
    <t>Total Val Dic.2021</t>
  </si>
  <si>
    <t>Total Val Mar.2022</t>
  </si>
  <si>
    <t>Al 31 de Marzo 2022</t>
  </si>
  <si>
    <t>Ingreso por Arrendamiento Financiero</t>
  </si>
  <si>
    <t>MICI (**)</t>
  </si>
  <si>
    <t>Al 31 de Junio 2022</t>
  </si>
  <si>
    <t>Total Val Jun.2022</t>
  </si>
  <si>
    <t>(**) Datos de Diciembre 2021</t>
  </si>
  <si>
    <t>Total Val Sept.2022</t>
  </si>
  <si>
    <t>Total Val Dic.2022</t>
  </si>
  <si>
    <t>Total Val Mar.2023</t>
  </si>
  <si>
    <t>Junio 2022 /Junio 2023</t>
  </si>
  <si>
    <t>Total Val Jun.2023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</si>
</sst>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2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7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8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1" t="s">
        <v>132</v>
      </c>
      <c r="B1" s="371"/>
      <c r="C1" s="371"/>
      <c r="D1" s="371"/>
    </row>
    <row r="2" spans="1:4" ht="18.75" x14ac:dyDescent="0.25">
      <c r="A2" s="371" t="s">
        <v>282</v>
      </c>
      <c r="B2" s="371"/>
      <c r="C2" s="371"/>
      <c r="D2" s="371"/>
    </row>
    <row r="3" spans="1:4" ht="18.75" x14ac:dyDescent="0.25">
      <c r="A3" s="371" t="s">
        <v>340</v>
      </c>
      <c r="B3" s="371"/>
      <c r="C3" s="371"/>
      <c r="D3" s="371"/>
    </row>
    <row r="5" spans="1:4" x14ac:dyDescent="0.25">
      <c r="A5" s="376" t="s">
        <v>283</v>
      </c>
      <c r="B5" s="378" t="s">
        <v>284</v>
      </c>
      <c r="C5" s="378" t="s">
        <v>285</v>
      </c>
      <c r="D5" s="378" t="s">
        <v>1</v>
      </c>
    </row>
    <row r="6" spans="1:4" x14ac:dyDescent="0.25">
      <c r="A6" s="377"/>
      <c r="B6" s="379"/>
      <c r="C6" s="379"/>
      <c r="D6" s="379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4">
        <v>0.33</v>
      </c>
      <c r="D8" s="317">
        <v>0.23729578164828066</v>
      </c>
    </row>
    <row r="9" spans="1:4" x14ac:dyDescent="0.25">
      <c r="A9" s="273" t="s">
        <v>287</v>
      </c>
      <c r="B9" s="274">
        <v>0.2012108650434665</v>
      </c>
      <c r="C9" s="334">
        <v>0.55000000000000004</v>
      </c>
      <c r="D9" s="317">
        <v>0.37622342900957495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1.6061764891449639E-2</v>
      </c>
      <c r="C12" s="331">
        <v>5.239564310986182E-2</v>
      </c>
      <c r="D12" s="316">
        <v>6.2017203429937731E-2</v>
      </c>
    </row>
    <row r="13" spans="1:4" x14ac:dyDescent="0.25">
      <c r="A13" s="273" t="s">
        <v>290</v>
      </c>
      <c r="B13" s="282">
        <v>0.12870342636231211</v>
      </c>
      <c r="C13" s="331">
        <v>0.14179836886725192</v>
      </c>
      <c r="D13" s="316">
        <v>0.16794587236705785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0.12479671556089172</v>
      </c>
      <c r="C16" s="334">
        <v>0.37</v>
      </c>
      <c r="D16" s="317">
        <v>0.36926899456269247</v>
      </c>
    </row>
    <row r="17" spans="1:4" x14ac:dyDescent="0.25">
      <c r="A17" s="278" t="s">
        <v>293</v>
      </c>
      <c r="B17" s="336">
        <v>0.15258104958859181</v>
      </c>
      <c r="C17" s="337">
        <v>0.9</v>
      </c>
      <c r="D17" s="318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AD42"/>
  <sheetViews>
    <sheetView showGridLines="0" tabSelected="1" zoomScaleNormal="100"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25" width="11.42578125" style="1" hidden="1" customWidth="1"/>
    <col min="26" max="30" width="11.42578125" style="1" customWidth="1"/>
    <col min="31" max="16384" width="11.42578125" style="1"/>
  </cols>
  <sheetData>
    <row r="1" spans="2:30" ht="18.75" x14ac:dyDescent="0.25">
      <c r="B1" s="380" t="s">
        <v>132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</row>
    <row r="2" spans="2:30" ht="21" customHeight="1" x14ac:dyDescent="0.25">
      <c r="B2" s="380" t="s">
        <v>279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</row>
    <row r="3" spans="2:30" x14ac:dyDescent="0.25">
      <c r="B3" s="381" t="s">
        <v>378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</row>
    <row r="4" spans="2:30" ht="39.75" customHeight="1" x14ac:dyDescent="0.25">
      <c r="B4" s="2"/>
      <c r="C4" s="260" t="s">
        <v>0</v>
      </c>
      <c r="D4" s="261" t="s">
        <v>321</v>
      </c>
      <c r="E4" s="261" t="s">
        <v>315</v>
      </c>
      <c r="F4" s="261" t="s">
        <v>317</v>
      </c>
      <c r="G4" s="261" t="s">
        <v>326</v>
      </c>
      <c r="H4" s="261" t="s">
        <v>329</v>
      </c>
      <c r="I4" s="261" t="s">
        <v>332</v>
      </c>
      <c r="J4" s="261" t="s">
        <v>333</v>
      </c>
      <c r="K4" s="261" t="s">
        <v>335</v>
      </c>
      <c r="L4" s="261" t="s">
        <v>337</v>
      </c>
      <c r="M4" s="261" t="s">
        <v>339</v>
      </c>
      <c r="N4" s="261" t="s">
        <v>341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363</v>
      </c>
      <c r="W4" s="261" t="s">
        <v>366</v>
      </c>
      <c r="X4" s="261" t="s">
        <v>367</v>
      </c>
      <c r="Y4" s="261" t="s">
        <v>368</v>
      </c>
      <c r="Z4" s="261" t="s">
        <v>373</v>
      </c>
      <c r="AA4" s="261" t="s">
        <v>375</v>
      </c>
      <c r="AB4" s="261" t="s">
        <v>376</v>
      </c>
      <c r="AC4" s="261" t="s">
        <v>377</v>
      </c>
      <c r="AD4" s="261" t="s">
        <v>379</v>
      </c>
    </row>
    <row r="5" spans="2:30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</row>
    <row r="6" spans="2:30" x14ac:dyDescent="0.25">
      <c r="B6" s="5"/>
      <c r="C6" s="259" t="s">
        <v>322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v>187.70357026999997</v>
      </c>
      <c r="N6" s="269">
        <v>275.90802122000002</v>
      </c>
      <c r="O6" s="269">
        <v>438.54142601999985</v>
      </c>
      <c r="P6" s="269">
        <v>549.12714961000006</v>
      </c>
      <c r="Q6" s="269">
        <v>332.67525883999991</v>
      </c>
      <c r="R6" s="269">
        <v>433.93431843000008</v>
      </c>
      <c r="S6" s="269">
        <v>516.24940692999996</v>
      </c>
      <c r="T6" s="269">
        <v>422.79353038000016</v>
      </c>
      <c r="U6" s="269">
        <v>60.349711999999997</v>
      </c>
      <c r="V6" s="269">
        <v>119.99800187999999</v>
      </c>
      <c r="W6" s="269">
        <v>161.84593569</v>
      </c>
      <c r="X6" s="269">
        <v>217.98565553</v>
      </c>
      <c r="Y6" s="269">
        <v>68.361546479999987</v>
      </c>
      <c r="Z6" s="269">
        <v>198.50888707000001</v>
      </c>
      <c r="AA6" s="269">
        <v>291.24946607000004</v>
      </c>
      <c r="AB6" s="269">
        <v>500.75600676999994</v>
      </c>
      <c r="AC6" s="269">
        <v>88.751536279999982</v>
      </c>
      <c r="AD6" s="269">
        <v>167.40595952000001</v>
      </c>
    </row>
    <row r="7" spans="2:30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  <c r="W7" s="266">
        <v>161.84593569</v>
      </c>
      <c r="X7" s="266">
        <v>217.98565553</v>
      </c>
      <c r="Y7" s="266">
        <v>68.361546479999987</v>
      </c>
      <c r="Z7" s="266">
        <v>198.50888707000001</v>
      </c>
      <c r="AA7" s="266">
        <v>291.24946607000004</v>
      </c>
      <c r="AB7" s="266">
        <v>500.75600676999994</v>
      </c>
      <c r="AC7" s="266">
        <v>88.751536279999982</v>
      </c>
      <c r="AD7" s="266">
        <v>167.40595952000001</v>
      </c>
    </row>
    <row r="8" spans="2:30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  <c r="AD8" s="269">
        <v>0</v>
      </c>
    </row>
    <row r="9" spans="2:30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  <c r="AD9" s="269">
        <v>0</v>
      </c>
    </row>
    <row r="10" spans="2:30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  <c r="X10" s="266">
        <v>217.98565553</v>
      </c>
      <c r="Y10" s="266">
        <v>68.361546479999987</v>
      </c>
      <c r="Z10" s="266">
        <v>198.50888707000001</v>
      </c>
      <c r="AA10" s="266">
        <v>291.24946607000004</v>
      </c>
      <c r="AB10" s="266">
        <v>500.75600676999994</v>
      </c>
      <c r="AC10" s="266">
        <v>88.751536279999982</v>
      </c>
      <c r="AD10" s="266">
        <v>167.40595952000001</v>
      </c>
    </row>
    <row r="11" spans="2:30" x14ac:dyDescent="0.25">
      <c r="B11" s="5"/>
      <c r="C11" s="263" t="s">
        <v>12</v>
      </c>
      <c r="D11" s="313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</row>
    <row r="12" spans="2:30" x14ac:dyDescent="0.25">
      <c r="B12" s="5"/>
      <c r="C12" s="263" t="s">
        <v>177</v>
      </c>
      <c r="D12" s="307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</row>
    <row r="13" spans="2:30" x14ac:dyDescent="0.25">
      <c r="B13" s="5"/>
      <c r="C13" s="265" t="s">
        <v>154</v>
      </c>
      <c r="D13" s="313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</row>
    <row r="14" spans="2:30" x14ac:dyDescent="0.25">
      <c r="B14" s="5"/>
      <c r="C14" s="265" t="s">
        <v>155</v>
      </c>
      <c r="D14" s="313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</row>
    <row r="15" spans="2:30" x14ac:dyDescent="0.25">
      <c r="B15" s="5"/>
      <c r="C15" s="265" t="s">
        <v>156</v>
      </c>
      <c r="D15" s="313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</row>
    <row r="16" spans="2:30" x14ac:dyDescent="0.25">
      <c r="B16" s="5"/>
      <c r="C16" s="265" t="s">
        <v>318</v>
      </c>
      <c r="D16" s="313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</row>
    <row r="17" spans="2:30" x14ac:dyDescent="0.25">
      <c r="B17" s="5"/>
      <c r="C17" s="265" t="s">
        <v>370</v>
      </c>
      <c r="D17" s="313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  <c r="AC17" s="306">
        <v>0</v>
      </c>
      <c r="AD17" s="306">
        <v>0</v>
      </c>
    </row>
    <row r="18" spans="2:30" x14ac:dyDescent="0.25">
      <c r="B18" s="5"/>
      <c r="C18" s="265"/>
      <c r="D18" s="267"/>
      <c r="E18" s="269"/>
      <c r="F18" s="269"/>
      <c r="G18" s="269"/>
      <c r="H18" s="269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</row>
    <row r="19" spans="2:30" x14ac:dyDescent="0.25">
      <c r="B19" s="5"/>
      <c r="C19" s="259" t="s">
        <v>13</v>
      </c>
      <c r="D19" s="307">
        <v>17.929113549999997</v>
      </c>
      <c r="E19" s="307">
        <v>375.68</v>
      </c>
      <c r="F19" s="307">
        <v>978.17</v>
      </c>
      <c r="G19" s="307">
        <v>454.36817629000001</v>
      </c>
      <c r="H19" s="307">
        <v>712.26121437999984</v>
      </c>
      <c r="I19" s="307">
        <v>186.88870309999999</v>
      </c>
      <c r="J19" s="307">
        <v>263.14060549999999</v>
      </c>
      <c r="K19" s="307">
        <v>307.19455413000003</v>
      </c>
      <c r="L19" s="307">
        <v>361.92233785999991</v>
      </c>
      <c r="M19" s="307">
        <v>150.02820008999998</v>
      </c>
      <c r="N19" s="307">
        <v>201.44966462999992</v>
      </c>
      <c r="O19" s="307">
        <v>346.89840318000006</v>
      </c>
      <c r="P19" s="307">
        <v>421.32511714999998</v>
      </c>
      <c r="Q19" s="307">
        <v>297.81844734000003</v>
      </c>
      <c r="R19" s="307">
        <v>367.15420168000003</v>
      </c>
      <c r="S19" s="307">
        <v>423.94159560000003</v>
      </c>
      <c r="T19" s="307">
        <v>478.83429269000015</v>
      </c>
      <c r="U19" s="307">
        <v>116.19784646000001</v>
      </c>
      <c r="V19" s="307">
        <v>197.20700568000007</v>
      </c>
      <c r="W19" s="307">
        <v>246.52540665999996</v>
      </c>
      <c r="X19" s="307">
        <v>333.20304282000006</v>
      </c>
      <c r="Y19" s="307">
        <v>185.73276466999999</v>
      </c>
      <c r="Z19" s="307">
        <v>246.47812209</v>
      </c>
      <c r="AA19" s="307">
        <v>381.74471586999988</v>
      </c>
      <c r="AB19" s="307">
        <v>675.93959026000016</v>
      </c>
      <c r="AC19" s="307">
        <v>133.42991454</v>
      </c>
      <c r="AD19" s="307">
        <v>360.88056697999997</v>
      </c>
    </row>
    <row r="20" spans="2:30" x14ac:dyDescent="0.25">
      <c r="B20" s="5"/>
      <c r="C20" s="263" t="s">
        <v>14</v>
      </c>
      <c r="D20" s="267">
        <v>0</v>
      </c>
      <c r="E20" s="269">
        <v>0</v>
      </c>
      <c r="F20" s="269">
        <v>0</v>
      </c>
      <c r="G20" s="269">
        <v>0</v>
      </c>
      <c r="H20" s="269">
        <v>0</v>
      </c>
      <c r="I20" s="269">
        <v>0</v>
      </c>
      <c r="J20" s="269">
        <v>0</v>
      </c>
      <c r="K20" s="269">
        <v>0</v>
      </c>
      <c r="L20" s="269">
        <v>0</v>
      </c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</row>
    <row r="21" spans="2:30" x14ac:dyDescent="0.25">
      <c r="B21" s="5"/>
      <c r="C21" s="263" t="s">
        <v>15</v>
      </c>
      <c r="D21" s="267">
        <v>17.929113549999997</v>
      </c>
      <c r="E21" s="269">
        <v>375.68</v>
      </c>
      <c r="F21" s="269">
        <v>978.17</v>
      </c>
      <c r="G21" s="269">
        <v>454.36817629000001</v>
      </c>
      <c r="H21" s="269">
        <v>712.26121437999984</v>
      </c>
      <c r="I21" s="266">
        <v>186.88870309999999</v>
      </c>
      <c r="J21" s="266">
        <v>263.14060549999999</v>
      </c>
      <c r="K21" s="266">
        <v>307.19455413000003</v>
      </c>
      <c r="L21" s="266">
        <v>361.92233785999991</v>
      </c>
      <c r="M21" s="266">
        <v>150.02820008999998</v>
      </c>
      <c r="N21" s="266">
        <v>201.44966462999992</v>
      </c>
      <c r="O21" s="266">
        <v>346.89840318000006</v>
      </c>
      <c r="P21" s="266">
        <v>421.32511714999998</v>
      </c>
      <c r="Q21" s="266">
        <v>297.81844734000003</v>
      </c>
      <c r="R21" s="266">
        <v>367.15420168000003</v>
      </c>
      <c r="S21" s="266">
        <v>423.94159560000003</v>
      </c>
      <c r="T21" s="266">
        <v>478.83429269000015</v>
      </c>
      <c r="U21" s="266">
        <v>116.19784646000001</v>
      </c>
      <c r="V21" s="266">
        <v>197.20700568000007</v>
      </c>
      <c r="W21" s="266">
        <v>246.52540665999996</v>
      </c>
      <c r="X21" s="266">
        <v>333.20304282000006</v>
      </c>
      <c r="Y21" s="266">
        <v>185.73276466999999</v>
      </c>
      <c r="Z21" s="266">
        <v>246.47812209</v>
      </c>
      <c r="AA21" s="266">
        <v>381.74471586999988</v>
      </c>
      <c r="AB21" s="266">
        <v>675.93959026000016</v>
      </c>
      <c r="AC21" s="266">
        <v>133.42991454</v>
      </c>
      <c r="AD21" s="266">
        <v>360.88056697999997</v>
      </c>
    </row>
    <row r="22" spans="2:30" x14ac:dyDescent="0.25">
      <c r="B22" s="5"/>
      <c r="C22" s="263"/>
      <c r="D22" s="267"/>
      <c r="E22" s="269"/>
      <c r="F22" s="269"/>
      <c r="G22" s="269"/>
      <c r="H22" s="269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8"/>
      <c r="X22" s="308"/>
      <c r="Y22" s="308"/>
      <c r="Z22" s="308"/>
      <c r="AA22" s="308"/>
      <c r="AB22" s="308"/>
      <c r="AC22" s="308"/>
      <c r="AD22" s="308"/>
    </row>
    <row r="23" spans="2:30" x14ac:dyDescent="0.25">
      <c r="B23" s="5"/>
      <c r="C23" s="259" t="s">
        <v>16</v>
      </c>
      <c r="D23" s="267">
        <v>78.237349330000001</v>
      </c>
      <c r="E23" s="269">
        <v>60</v>
      </c>
      <c r="F23" s="269">
        <v>188</v>
      </c>
      <c r="G23" s="269">
        <v>97.660927769999887</v>
      </c>
      <c r="H23" s="269">
        <v>141.85056037999971</v>
      </c>
      <c r="I23" s="266">
        <v>40.384215599999933</v>
      </c>
      <c r="J23" s="266">
        <v>78.667592769999999</v>
      </c>
      <c r="K23" s="266">
        <v>97.974362619999965</v>
      </c>
      <c r="L23" s="266">
        <v>119.28213423000011</v>
      </c>
      <c r="M23" s="269">
        <v>37.675370179999987</v>
      </c>
      <c r="N23" s="269">
        <v>74.458356590000108</v>
      </c>
      <c r="O23" s="269">
        <v>91.643022839999787</v>
      </c>
      <c r="P23" s="269">
        <v>127.80203246000008</v>
      </c>
      <c r="Q23" s="269">
        <v>34.856811499999878</v>
      </c>
      <c r="R23" s="269">
        <v>66.780116750000047</v>
      </c>
      <c r="S23" s="269">
        <v>92.307811329999936</v>
      </c>
      <c r="T23" s="269">
        <v>-56.040762309999991</v>
      </c>
      <c r="U23" s="269">
        <v>-55.848134460000011</v>
      </c>
      <c r="V23" s="269">
        <v>-77.209003800000076</v>
      </c>
      <c r="W23" s="269">
        <v>-84.679470969999954</v>
      </c>
      <c r="X23" s="269">
        <v>-115.21738729000006</v>
      </c>
      <c r="Y23" s="269">
        <v>-117.37121819000001</v>
      </c>
      <c r="Z23" s="269">
        <v>-47.969235019999985</v>
      </c>
      <c r="AA23" s="269">
        <v>-90.49524979999984</v>
      </c>
      <c r="AB23" s="269">
        <v>-175.18358349000022</v>
      </c>
      <c r="AC23" s="269">
        <v>-44.678378260000017</v>
      </c>
      <c r="AD23" s="269">
        <v>-193.47460745999996</v>
      </c>
    </row>
    <row r="24" spans="2:30" x14ac:dyDescent="0.25">
      <c r="B24" s="5"/>
      <c r="C24" s="259" t="s">
        <v>17</v>
      </c>
      <c r="D24" s="267">
        <v>0</v>
      </c>
      <c r="E24" s="269">
        <v>0</v>
      </c>
      <c r="F24" s="269">
        <v>0</v>
      </c>
      <c r="G24" s="269">
        <v>0</v>
      </c>
      <c r="H24" s="269">
        <v>0</v>
      </c>
      <c r="I24" s="266">
        <v>0</v>
      </c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341"/>
      <c r="X24" s="341"/>
      <c r="Y24" s="341"/>
      <c r="Z24" s="341"/>
      <c r="AA24" s="341"/>
      <c r="AB24" s="341"/>
      <c r="AC24" s="341"/>
      <c r="AD24" s="341"/>
    </row>
    <row r="25" spans="2:30" x14ac:dyDescent="0.25">
      <c r="B25" s="5"/>
      <c r="C25" s="259" t="s">
        <v>18</v>
      </c>
      <c r="D25" s="267">
        <v>78.237349330000001</v>
      </c>
      <c r="E25" s="269">
        <v>60</v>
      </c>
      <c r="F25" s="269">
        <v>188</v>
      </c>
      <c r="G25" s="269">
        <v>97.660927769999887</v>
      </c>
      <c r="H25" s="269">
        <v>141.85056037999971</v>
      </c>
      <c r="I25" s="266">
        <v>40.384215599999933</v>
      </c>
      <c r="J25" s="266">
        <v>78.667592769999999</v>
      </c>
      <c r="K25" s="266">
        <v>97.974362619999965</v>
      </c>
      <c r="L25" s="266">
        <v>119.28213423000011</v>
      </c>
      <c r="M25" s="269">
        <v>37.675370179999987</v>
      </c>
      <c r="N25" s="269">
        <v>74.458356590000108</v>
      </c>
      <c r="O25" s="269">
        <v>91.643022839999787</v>
      </c>
      <c r="P25" s="269">
        <v>127.80203246000008</v>
      </c>
      <c r="Q25" s="269">
        <v>34.856811499999878</v>
      </c>
      <c r="R25" s="269">
        <v>66.780116750000047</v>
      </c>
      <c r="S25" s="269">
        <v>92.307811329999936</v>
      </c>
      <c r="T25" s="269">
        <v>-56.040762309999991</v>
      </c>
      <c r="U25" s="269">
        <v>-55.848134460000011</v>
      </c>
      <c r="V25" s="269">
        <v>-77.209003800000076</v>
      </c>
      <c r="W25" s="269">
        <v>-84.679470969999954</v>
      </c>
      <c r="X25" s="269">
        <v>-115.21738729000006</v>
      </c>
      <c r="Y25" s="269">
        <v>-117.37121819000001</v>
      </c>
      <c r="Z25" s="269">
        <v>-47.969235019999985</v>
      </c>
      <c r="AA25" s="269">
        <v>-90.49524979999984</v>
      </c>
      <c r="AB25" s="269">
        <v>-175.18358349000022</v>
      </c>
      <c r="AC25" s="269">
        <v>-44.678378260000017</v>
      </c>
      <c r="AD25" s="269">
        <v>-193.47460745999996</v>
      </c>
    </row>
    <row r="26" spans="2:30" x14ac:dyDescent="0.25">
      <c r="B26" s="5"/>
      <c r="C26" s="263"/>
      <c r="D26" s="267"/>
      <c r="E26" s="269"/>
      <c r="F26" s="269"/>
      <c r="G26" s="269"/>
      <c r="H26" s="269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8"/>
      <c r="X26" s="308"/>
      <c r="Y26" s="308"/>
      <c r="Z26" s="308"/>
      <c r="AA26" s="308"/>
      <c r="AB26" s="308"/>
      <c r="AC26" s="308"/>
      <c r="AD26" s="308"/>
    </row>
    <row r="27" spans="2:30" x14ac:dyDescent="0.25">
      <c r="B27" s="5"/>
      <c r="C27" s="259" t="s">
        <v>20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9">
        <v>24.741274449999999</v>
      </c>
      <c r="N27" s="269">
        <v>45.878734389999998</v>
      </c>
      <c r="O27" s="269">
        <v>53.995876730000006</v>
      </c>
      <c r="P27" s="269">
        <v>72.475882030000008</v>
      </c>
      <c r="Q27" s="269">
        <v>21.980035059999995</v>
      </c>
      <c r="R27" s="269">
        <v>42.808036279999996</v>
      </c>
      <c r="S27" s="269">
        <v>57.750342029999999</v>
      </c>
      <c r="T27" s="269">
        <v>75.631409690000012</v>
      </c>
      <c r="U27" s="269">
        <v>54.606299560000004</v>
      </c>
      <c r="V27" s="269">
        <v>104.46647782999999</v>
      </c>
      <c r="W27" s="269">
        <v>137.21910799</v>
      </c>
      <c r="X27" s="269">
        <v>183.33611397999999</v>
      </c>
      <c r="Y27" s="269">
        <v>58.840919869999993</v>
      </c>
      <c r="Z27" s="269">
        <v>106.17329338999998</v>
      </c>
      <c r="AA27" s="269">
        <v>144.68981974000002</v>
      </c>
      <c r="AB27" s="269">
        <v>182.72525337999997</v>
      </c>
      <c r="AC27" s="269">
        <v>55.470566859999991</v>
      </c>
      <c r="AD27" s="269">
        <v>105.07258332000001</v>
      </c>
    </row>
    <row r="28" spans="2:30" x14ac:dyDescent="0.25">
      <c r="B28" s="5"/>
      <c r="C28" s="259" t="s">
        <v>325</v>
      </c>
      <c r="D28" s="267">
        <v>71.445026499999997</v>
      </c>
      <c r="E28" s="269">
        <v>50.95</v>
      </c>
      <c r="F28" s="269">
        <v>168.64</v>
      </c>
      <c r="G28" s="269">
        <v>59.518833430000001</v>
      </c>
      <c r="H28" s="269">
        <v>95.355831990000013</v>
      </c>
      <c r="I28" s="266">
        <v>24.799463039999999</v>
      </c>
      <c r="J28" s="266">
        <v>50.50031544000025</v>
      </c>
      <c r="K28" s="266">
        <v>63.139301279999998</v>
      </c>
      <c r="L28" s="266">
        <v>80.956222819999994</v>
      </c>
      <c r="M28" s="266">
        <v>24.741274449999999</v>
      </c>
      <c r="N28" s="266">
        <v>45.878734389999998</v>
      </c>
      <c r="O28" s="266">
        <v>53.995876730000006</v>
      </c>
      <c r="P28" s="266">
        <v>72.475882030000008</v>
      </c>
      <c r="Q28" s="266">
        <v>21.980035059999995</v>
      </c>
      <c r="R28" s="266">
        <v>42.808036279999996</v>
      </c>
      <c r="S28" s="266">
        <v>57.750342029999999</v>
      </c>
      <c r="T28" s="266">
        <v>75.631409690000012</v>
      </c>
      <c r="U28" s="266">
        <v>54.606299560000004</v>
      </c>
      <c r="V28" s="266">
        <v>104.46647782999999</v>
      </c>
      <c r="W28" s="266">
        <v>137.21910799</v>
      </c>
      <c r="X28" s="266">
        <v>183.33611397999999</v>
      </c>
      <c r="Y28" s="266">
        <v>58.840919869999993</v>
      </c>
      <c r="Z28" s="266">
        <v>106.17329338999998</v>
      </c>
      <c r="AA28" s="266">
        <v>144.68981974000002</v>
      </c>
      <c r="AB28" s="266">
        <v>182.72525337999997</v>
      </c>
      <c r="AC28" s="266">
        <v>55.470566859999991</v>
      </c>
      <c r="AD28" s="266">
        <v>105.07258332000001</v>
      </c>
    </row>
    <row r="29" spans="2:30" x14ac:dyDescent="0.25">
      <c r="B29" s="5"/>
      <c r="C29" s="259" t="s">
        <v>158</v>
      </c>
      <c r="D29" s="267">
        <v>0</v>
      </c>
      <c r="E29" s="269">
        <v>0</v>
      </c>
      <c r="F29" s="269">
        <v>0</v>
      </c>
      <c r="G29" s="269"/>
      <c r="H29" s="269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</row>
    <row r="30" spans="2:30" x14ac:dyDescent="0.25">
      <c r="B30" s="5"/>
      <c r="C30" s="259" t="s">
        <v>157</v>
      </c>
      <c r="D30" s="267">
        <v>0</v>
      </c>
      <c r="E30" s="269">
        <v>0</v>
      </c>
      <c r="F30" s="269">
        <v>0</v>
      </c>
      <c r="G30" s="269"/>
      <c r="H30" s="269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</row>
    <row r="31" spans="2:30" x14ac:dyDescent="0.25">
      <c r="B31" s="5"/>
      <c r="C31" s="259" t="s">
        <v>319</v>
      </c>
      <c r="D31" s="313">
        <v>0</v>
      </c>
      <c r="E31" s="269">
        <v>0</v>
      </c>
      <c r="F31" s="269">
        <v>0</v>
      </c>
      <c r="G31" s="269"/>
      <c r="H31" s="269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</row>
    <row r="32" spans="2:30" x14ac:dyDescent="0.25">
      <c r="B32" s="5"/>
      <c r="C32" s="259" t="s">
        <v>320</v>
      </c>
      <c r="D32" s="313">
        <v>0</v>
      </c>
      <c r="E32" s="269">
        <v>0</v>
      </c>
      <c r="F32" s="269">
        <v>0</v>
      </c>
      <c r="G32" s="269"/>
      <c r="H32" s="269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</row>
    <row r="33" spans="2:30" x14ac:dyDescent="0.25">
      <c r="B33" s="5"/>
      <c r="C33" s="259"/>
      <c r="D33" s="267"/>
      <c r="E33" s="269"/>
      <c r="F33" s="269"/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</row>
    <row r="34" spans="2:30" x14ac:dyDescent="0.25">
      <c r="B34" s="5"/>
      <c r="C34" s="259" t="s">
        <v>324</v>
      </c>
      <c r="D34" s="267">
        <v>0</v>
      </c>
      <c r="E34" s="269">
        <v>0</v>
      </c>
      <c r="F34" s="269">
        <v>0</v>
      </c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</row>
    <row r="35" spans="2:30" x14ac:dyDescent="0.25">
      <c r="B35" s="5"/>
      <c r="C35" s="259"/>
      <c r="D35" s="267"/>
      <c r="E35" s="269"/>
      <c r="F35" s="269"/>
      <c r="G35" s="269"/>
      <c r="H35" s="269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</row>
    <row r="36" spans="2:30" x14ac:dyDescent="0.25">
      <c r="B36" s="5"/>
      <c r="C36" s="259" t="s">
        <v>19</v>
      </c>
      <c r="D36" s="267">
        <v>0</v>
      </c>
      <c r="E36" s="269">
        <v>0.51</v>
      </c>
      <c r="F36" s="269">
        <v>1.75</v>
      </c>
      <c r="G36" s="269">
        <v>0.51086109000000002</v>
      </c>
      <c r="H36" s="269">
        <v>12.323250659999999</v>
      </c>
      <c r="I36" s="266">
        <v>0.27076318000000121</v>
      </c>
      <c r="J36" s="266">
        <v>0.49778171999999998</v>
      </c>
      <c r="K36" s="266">
        <v>1.6861139200000004</v>
      </c>
      <c r="L36" s="266">
        <v>2.2612109699999996</v>
      </c>
      <c r="M36" s="266">
        <v>0.42091654999999994</v>
      </c>
      <c r="N36" s="266">
        <v>0.60202958999999989</v>
      </c>
      <c r="O36" s="266">
        <v>0.93563661999999981</v>
      </c>
      <c r="P36" s="266">
        <v>1.22002309</v>
      </c>
      <c r="Q36" s="266">
        <v>0.34299251000000008</v>
      </c>
      <c r="R36" s="266">
        <v>0.57686751999999986</v>
      </c>
      <c r="S36" s="266">
        <v>0.6700219300000001</v>
      </c>
      <c r="T36" s="266">
        <v>179.78055653000007</v>
      </c>
      <c r="U36" s="266">
        <v>140.78640535</v>
      </c>
      <c r="V36" s="266">
        <v>241.45276204999999</v>
      </c>
      <c r="W36" s="266">
        <v>300.50610284999999</v>
      </c>
      <c r="X36" s="266">
        <v>390.76651996000004</v>
      </c>
      <c r="Y36" s="266">
        <v>212.68498630999997</v>
      </c>
      <c r="Z36" s="266">
        <v>222.78424651000006</v>
      </c>
      <c r="AA36" s="266">
        <v>325.69074844000011</v>
      </c>
      <c r="AB36" s="266">
        <v>468.91314835000009</v>
      </c>
      <c r="AC36" s="266">
        <v>142.01909578000001</v>
      </c>
      <c r="AD36" s="266">
        <v>374.64350919999993</v>
      </c>
    </row>
    <row r="37" spans="2:30" x14ac:dyDescent="0.25">
      <c r="B37" s="5"/>
      <c r="C37" s="259"/>
      <c r="D37" s="267"/>
      <c r="E37" s="269"/>
      <c r="F37" s="269"/>
      <c r="G37" s="269"/>
      <c r="H37" s="269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</row>
    <row r="38" spans="2:30" x14ac:dyDescent="0.25">
      <c r="B38" s="5"/>
      <c r="C38" s="259" t="s">
        <v>21</v>
      </c>
      <c r="D38" s="267">
        <v>6.7923228299999998</v>
      </c>
      <c r="E38" s="269">
        <v>10</v>
      </c>
      <c r="F38" s="269">
        <v>21</v>
      </c>
      <c r="G38" s="269">
        <v>38.652955429999956</v>
      </c>
      <c r="H38" s="269">
        <v>58.817979049999593</v>
      </c>
      <c r="I38" s="266">
        <v>15.855515739999936</v>
      </c>
      <c r="J38" s="266">
        <v>28.665059049999773</v>
      </c>
      <c r="K38" s="266">
        <v>36.521175259999964</v>
      </c>
      <c r="L38" s="266">
        <v>40.587122380000174</v>
      </c>
      <c r="M38" s="269">
        <v>13.355012280000031</v>
      </c>
      <c r="N38" s="269">
        <v>29.181651790000096</v>
      </c>
      <c r="O38" s="269">
        <v>38.582782729999792</v>
      </c>
      <c r="P38" s="269">
        <v>56.546173520000004</v>
      </c>
      <c r="Q38" s="269">
        <v>13.219768949999876</v>
      </c>
      <c r="R38" s="269">
        <v>24.548947990000048</v>
      </c>
      <c r="S38" s="269">
        <v>35.227491229999927</v>
      </c>
      <c r="T38" s="269">
        <v>48.108384530000016</v>
      </c>
      <c r="U38" s="269">
        <v>30.331971329999984</v>
      </c>
      <c r="V38" s="269">
        <v>59.777280419999897</v>
      </c>
      <c r="W38" s="269">
        <v>78.607523890000024</v>
      </c>
      <c r="X38" s="269">
        <v>92.21301868999997</v>
      </c>
      <c r="Y38" s="269">
        <v>36.472848249999984</v>
      </c>
      <c r="Z38" s="269">
        <v>68.641718100000077</v>
      </c>
      <c r="AA38" s="269">
        <v>90.505678900000277</v>
      </c>
      <c r="AB38" s="269">
        <v>111.00431147999993</v>
      </c>
      <c r="AC38" s="269">
        <v>41.870150660000064</v>
      </c>
      <c r="AD38" s="269">
        <v>76.096318419999946</v>
      </c>
    </row>
    <row r="39" spans="2:30" x14ac:dyDescent="0.25">
      <c r="B39" s="239"/>
      <c r="C39" s="259"/>
      <c r="D39" s="267"/>
      <c r="E39" s="269"/>
      <c r="F39" s="269"/>
      <c r="G39" s="269"/>
      <c r="H39" s="269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</row>
    <row r="40" spans="2:30" x14ac:dyDescent="0.25">
      <c r="B40" s="7"/>
      <c r="C40" s="259" t="s">
        <v>268</v>
      </c>
      <c r="D40" s="267">
        <v>0</v>
      </c>
      <c r="E40" s="269">
        <v>9.6300000000000008</v>
      </c>
      <c r="F40" s="269">
        <v>20.82</v>
      </c>
      <c r="G40" s="269">
        <v>38.652955429999956</v>
      </c>
      <c r="H40" s="269">
        <v>58.817979049999593</v>
      </c>
      <c r="I40" s="266">
        <v>15.855515739999936</v>
      </c>
      <c r="J40" s="266">
        <v>28.665059049999773</v>
      </c>
      <c r="K40" s="266">
        <v>36.52117526</v>
      </c>
      <c r="L40" s="266">
        <v>40.587122380000174</v>
      </c>
      <c r="M40" s="266">
        <v>13.355012280000031</v>
      </c>
      <c r="N40" s="266">
        <v>29.181651790000096</v>
      </c>
      <c r="O40" s="266">
        <v>38.582782729999792</v>
      </c>
      <c r="P40" s="266">
        <v>56.546173520000004</v>
      </c>
      <c r="Q40" s="266">
        <v>13.219768949999876</v>
      </c>
      <c r="R40" s="266">
        <v>24.548947990000048</v>
      </c>
      <c r="S40" s="266">
        <v>35.227491229999927</v>
      </c>
      <c r="T40" s="266">
        <v>48.108384530000016</v>
      </c>
      <c r="U40" s="266">
        <v>30.331971329999984</v>
      </c>
      <c r="V40" s="266">
        <v>59.777280419999897</v>
      </c>
      <c r="W40" s="266">
        <v>78.607523890000024</v>
      </c>
      <c r="X40" s="266">
        <v>92.21301868999997</v>
      </c>
      <c r="Y40" s="266">
        <v>36.472848249999984</v>
      </c>
      <c r="Z40" s="266">
        <v>68.641718100000077</v>
      </c>
      <c r="AA40" s="266">
        <v>90.505678900000277</v>
      </c>
      <c r="AB40" s="266">
        <v>111.00431147999993</v>
      </c>
      <c r="AC40" s="266">
        <v>41.870150660000064</v>
      </c>
      <c r="AD40" s="266">
        <v>76.096318419999946</v>
      </c>
    </row>
    <row r="41" spans="2:30" x14ac:dyDescent="0.25">
      <c r="D41" s="308"/>
    </row>
    <row r="42" spans="2:30" x14ac:dyDescent="0.25">
      <c r="C42" s="1" t="s">
        <v>323</v>
      </c>
    </row>
  </sheetData>
  <mergeCells count="3">
    <mergeCell ref="B1:AD1"/>
    <mergeCell ref="B2:AD2"/>
    <mergeCell ref="B3:AD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7" t="s">
        <v>153</v>
      </c>
      <c r="B2" s="78"/>
      <c r="C2" s="79"/>
      <c r="D2" s="80"/>
    </row>
    <row r="3" spans="1:5" s="81" customFormat="1" ht="66.599999999999994" customHeight="1" thickBot="1" x14ac:dyDescent="0.3">
      <c r="A3" s="368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70" t="s">
        <v>273</v>
      </c>
      <c r="D2" s="370"/>
    </row>
    <row r="3" spans="2:31" s="229" customFormat="1" ht="10.15" customHeight="1" x14ac:dyDescent="0.2"/>
    <row r="4" spans="2:31" s="229" customFormat="1" ht="24" customHeight="1" x14ac:dyDescent="0.2">
      <c r="B4" s="369"/>
      <c r="C4" s="369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71" t="s">
        <v>132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</row>
    <row r="2" spans="2:28" ht="18.75" x14ac:dyDescent="0.25">
      <c r="B2" s="371" t="s">
        <v>294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2:28" ht="18.75" x14ac:dyDescent="0.25">
      <c r="B3" s="371" t="s">
        <v>295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</row>
    <row r="4" spans="2:28" ht="18.75" x14ac:dyDescent="0.25">
      <c r="B4" s="371" t="s">
        <v>361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</row>
    <row r="5" spans="2:28" ht="18.75" x14ac:dyDescent="0.25">
      <c r="B5" s="283"/>
      <c r="C5" s="283"/>
      <c r="D5" s="283"/>
      <c r="E5" s="283"/>
      <c r="F5" s="283"/>
      <c r="G5" s="283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316</v>
      </c>
      <c r="F6" s="261" t="s">
        <v>327</v>
      </c>
      <c r="G6" s="261" t="s">
        <v>328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342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362</v>
      </c>
      <c r="V6" s="261" t="s">
        <v>364</v>
      </c>
      <c r="W6" s="261" t="s">
        <v>365</v>
      </c>
      <c r="X6" s="284" t="s">
        <v>280</v>
      </c>
      <c r="Y6" s="322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0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0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0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0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0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42">
        <v>5996.5007637709996</v>
      </c>
      <c r="Q13" s="342">
        <v>6092.5682623029998</v>
      </c>
      <c r="R13" s="342">
        <v>6364.8945656246797</v>
      </c>
      <c r="S13" s="342">
        <v>6952.1623142897597</v>
      </c>
      <c r="T13" s="342">
        <v>7086.7928595673902</v>
      </c>
      <c r="U13" s="342">
        <v>6913.8473846329998</v>
      </c>
      <c r="V13" s="342"/>
      <c r="W13" s="342"/>
      <c r="X13" s="290">
        <f>+U13-Q13</f>
        <v>821.27912233000006</v>
      </c>
      <c r="Y13" s="320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0">
        <v>121039.2</v>
      </c>
      <c r="D14" s="310">
        <v>120136</v>
      </c>
      <c r="E14" s="310">
        <v>118767.55</v>
      </c>
      <c r="F14" s="310">
        <f t="shared" ref="F14:N14" si="2">SUM(F8:F13)</f>
        <v>119571.0550065026</v>
      </c>
      <c r="G14" s="310">
        <f t="shared" si="2"/>
        <v>119736.60956903899</v>
      </c>
      <c r="H14" s="310">
        <f t="shared" si="2"/>
        <v>117745.33517114499</v>
      </c>
      <c r="I14" s="310">
        <f t="shared" si="2"/>
        <v>117889.67880037389</v>
      </c>
      <c r="J14" s="310">
        <f t="shared" si="2"/>
        <v>118523.3463762647</v>
      </c>
      <c r="K14" s="310">
        <f t="shared" si="2"/>
        <v>121483.88531261738</v>
      </c>
      <c r="L14" s="310">
        <f t="shared" si="2"/>
        <v>121488.132463962</v>
      </c>
      <c r="M14" s="310">
        <f t="shared" si="2"/>
        <v>121028.65480512001</v>
      </c>
      <c r="N14" s="310">
        <f t="shared" si="2"/>
        <v>122562.69677394601</v>
      </c>
      <c r="O14" s="310">
        <f t="shared" ref="O14:U14" si="3">SUM(O8:O13)</f>
        <v>124990.36559986099</v>
      </c>
      <c r="P14" s="310">
        <f t="shared" si="3"/>
        <v>125264.1761806201</v>
      </c>
      <c r="Q14" s="310">
        <f t="shared" si="3"/>
        <v>129189.04879568901</v>
      </c>
      <c r="R14" s="310">
        <f t="shared" si="3"/>
        <v>130367.33943054508</v>
      </c>
      <c r="S14" s="310">
        <f t="shared" si="3"/>
        <v>130352.42361324535</v>
      </c>
      <c r="T14" s="310">
        <f t="shared" si="3"/>
        <v>129218.86449966708</v>
      </c>
      <c r="U14" s="310">
        <f t="shared" si="3"/>
        <v>128984.22364924301</v>
      </c>
      <c r="V14" s="310"/>
      <c r="W14" s="310"/>
      <c r="X14" s="310">
        <f>+U14-Q14</f>
        <v>-204.82514644600451</v>
      </c>
      <c r="Y14" s="319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0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0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0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0">
        <v>107544</v>
      </c>
      <c r="D21" s="310">
        <v>106172</v>
      </c>
      <c r="E21" s="310">
        <v>104480.7</v>
      </c>
      <c r="F21" s="310">
        <f t="shared" ref="F21:N21" si="6">SUM(F18:F20)</f>
        <v>104883.8471931815</v>
      </c>
      <c r="G21" s="310">
        <f t="shared" si="6"/>
        <v>105423.86839175204</v>
      </c>
      <c r="H21" s="310">
        <f t="shared" si="6"/>
        <v>103670.70906198479</v>
      </c>
      <c r="I21" s="310">
        <f t="shared" si="6"/>
        <v>103571.6494201903</v>
      </c>
      <c r="J21" s="310">
        <f t="shared" si="6"/>
        <v>104053.3559080033</v>
      </c>
      <c r="K21" s="310">
        <f t="shared" si="6"/>
        <v>106738.4195003443</v>
      </c>
      <c r="L21" s="310">
        <f t="shared" si="6"/>
        <v>106326.81255262331</v>
      </c>
      <c r="M21" s="310">
        <f t="shared" si="6"/>
        <v>105555.5873082428</v>
      </c>
      <c r="N21" s="310">
        <f t="shared" si="6"/>
        <v>106519.6971740338</v>
      </c>
      <c r="O21" s="310">
        <f t="shared" ref="O21:U21" si="7">SUM(O18:O20)</f>
        <v>109094.14891123169</v>
      </c>
      <c r="P21" s="310">
        <f t="shared" si="7"/>
        <v>109394.7244461833</v>
      </c>
      <c r="Q21" s="310">
        <f t="shared" si="7"/>
        <v>113527.893233597</v>
      </c>
      <c r="R21" s="310">
        <f t="shared" si="7"/>
        <v>114606.85611671899</v>
      </c>
      <c r="S21" s="310">
        <f t="shared" si="7"/>
        <v>114733.951602168</v>
      </c>
      <c r="T21" s="310">
        <f t="shared" si="7"/>
        <v>113632.12101989551</v>
      </c>
      <c r="U21" s="310">
        <f t="shared" si="7"/>
        <v>113334.345327296</v>
      </c>
      <c r="V21" s="310"/>
      <c r="W21" s="310"/>
      <c r="X21" s="310">
        <f>+U21-Q21</f>
        <v>-193.54790630099887</v>
      </c>
      <c r="Y21" s="319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21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21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0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0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0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0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42">
        <v>6787.5274194599997</v>
      </c>
      <c r="Q29" s="342">
        <v>6358.1153717899997</v>
      </c>
      <c r="R29" s="342">
        <v>5550.9858648249992</v>
      </c>
      <c r="S29" s="342">
        <v>5354.9643186920002</v>
      </c>
      <c r="T29" s="342">
        <v>5542.3731211069999</v>
      </c>
      <c r="U29" s="342">
        <v>5703.846116836</v>
      </c>
      <c r="V29" s="342"/>
      <c r="W29" s="342"/>
      <c r="X29" s="290">
        <f>+U29-Q29</f>
        <v>-654.26925495399973</v>
      </c>
      <c r="Y29" s="320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0">
        <v>13495</v>
      </c>
      <c r="D30" s="310">
        <v>13964</v>
      </c>
      <c r="E30" s="310">
        <v>14287.721000000001</v>
      </c>
      <c r="F30" s="310">
        <f t="shared" ref="F30:N30" si="10">SUM(F25:F29)</f>
        <v>14687.207813098999</v>
      </c>
      <c r="G30" s="310">
        <f t="shared" si="10"/>
        <v>14312.740977228999</v>
      </c>
      <c r="H30" s="310">
        <f t="shared" si="10"/>
        <v>14074.62611148</v>
      </c>
      <c r="I30" s="310">
        <f t="shared" si="10"/>
        <v>14318.029379627998</v>
      </c>
      <c r="J30" s="310">
        <f t="shared" si="10"/>
        <v>14469.990470188</v>
      </c>
      <c r="K30" s="310">
        <f t="shared" si="10"/>
        <v>14745.465813186998</v>
      </c>
      <c r="L30" s="310">
        <f t="shared" si="10"/>
        <v>15161.319911129001</v>
      </c>
      <c r="M30" s="310">
        <f t="shared" si="10"/>
        <v>15473.067497173</v>
      </c>
      <c r="N30" s="310">
        <f t="shared" si="10"/>
        <v>16042.999599208</v>
      </c>
      <c r="O30" s="310">
        <f t="shared" ref="O30:U30" si="11">SUM(O25:O29)</f>
        <v>15896.216688052002</v>
      </c>
      <c r="P30" s="310">
        <f t="shared" si="11"/>
        <v>15869.451734899198</v>
      </c>
      <c r="Q30" s="310">
        <f t="shared" si="11"/>
        <v>15661.155562731145</v>
      </c>
      <c r="R30" s="310">
        <f t="shared" si="11"/>
        <v>15760.483314862418</v>
      </c>
      <c r="S30" s="310">
        <f t="shared" si="11"/>
        <v>15618.472012315986</v>
      </c>
      <c r="T30" s="310">
        <f t="shared" si="11"/>
        <v>15586.743478982542</v>
      </c>
      <c r="U30" s="310">
        <f t="shared" si="11"/>
        <v>15649.878322373257</v>
      </c>
      <c r="V30" s="310"/>
      <c r="W30" s="310"/>
      <c r="X30" s="310">
        <f>+U30-Q30</f>
        <v>-11.277240357887422</v>
      </c>
      <c r="Y30" s="319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20"/>
    </row>
    <row r="32" spans="2:27" s="294" customFormat="1" ht="15.75" thickBot="1" x14ac:dyDescent="0.3">
      <c r="B32" s="275" t="s">
        <v>308</v>
      </c>
      <c r="C32" s="310">
        <v>121039</v>
      </c>
      <c r="D32" s="310">
        <v>120136</v>
      </c>
      <c r="E32" s="310">
        <v>118768.421</v>
      </c>
      <c r="F32" s="310">
        <f t="shared" ref="F32:U32" si="12">+F30+F21</f>
        <v>119571.0550062805</v>
      </c>
      <c r="G32" s="310">
        <f t="shared" si="12"/>
        <v>119736.60936898104</v>
      </c>
      <c r="H32" s="310">
        <f t="shared" si="12"/>
        <v>117745.33517346479</v>
      </c>
      <c r="I32" s="310">
        <f t="shared" si="12"/>
        <v>117889.6787998183</v>
      </c>
      <c r="J32" s="310">
        <f t="shared" si="12"/>
        <v>118523.3463781913</v>
      </c>
      <c r="K32" s="310">
        <f t="shared" si="12"/>
        <v>121483.8853135313</v>
      </c>
      <c r="L32" s="310">
        <f t="shared" si="12"/>
        <v>121488.13246375231</v>
      </c>
      <c r="M32" s="310">
        <f t="shared" si="12"/>
        <v>121028.6548054158</v>
      </c>
      <c r="N32" s="310">
        <f t="shared" si="12"/>
        <v>122562.6967732418</v>
      </c>
      <c r="O32" s="310">
        <f t="shared" si="12"/>
        <v>124990.36559928369</v>
      </c>
      <c r="P32" s="310">
        <f t="shared" si="12"/>
        <v>125264.1761810825</v>
      </c>
      <c r="Q32" s="310">
        <f t="shared" si="12"/>
        <v>129189.04879632815</v>
      </c>
      <c r="R32" s="310">
        <f t="shared" si="12"/>
        <v>130367.33943158141</v>
      </c>
      <c r="S32" s="310">
        <f t="shared" si="12"/>
        <v>130352.423614484</v>
      </c>
      <c r="T32" s="310">
        <f t="shared" si="12"/>
        <v>129218.86449887804</v>
      </c>
      <c r="U32" s="310">
        <f t="shared" si="12"/>
        <v>128984.22364966926</v>
      </c>
      <c r="V32" s="310"/>
      <c r="W32" s="310"/>
      <c r="X32" s="310">
        <f>+U32-Q32</f>
        <v>-204.82514665888448</v>
      </c>
      <c r="Y32" s="319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3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4">
        <f>+U34/Q34-1</f>
        <v>3.1685378504366035E-2</v>
      </c>
      <c r="Z34" s="268"/>
      <c r="AA34" s="291"/>
    </row>
    <row r="35" spans="2:27" x14ac:dyDescent="0.2">
      <c r="B35" s="311" t="s">
        <v>310</v>
      </c>
      <c r="C35" s="289">
        <v>16518</v>
      </c>
      <c r="D35" s="309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0">
        <f>+X35/Q35-1</f>
        <v>-0.81986705632915013</v>
      </c>
      <c r="Z35" s="268"/>
      <c r="AA35" s="291"/>
    </row>
    <row r="36" spans="2:27" x14ac:dyDescent="0.2">
      <c r="B36" s="311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0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2"/>
      <c r="K39" s="312"/>
      <c r="L39" s="312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2"/>
      <c r="H40" s="312"/>
      <c r="I40" s="312"/>
      <c r="J40" s="312"/>
      <c r="K40" s="312"/>
      <c r="L40" s="312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72" t="s">
        <v>283</v>
      </c>
      <c r="C43" s="374" t="s">
        <v>284</v>
      </c>
      <c r="F43" s="326">
        <v>43360</v>
      </c>
      <c r="G43" s="326">
        <v>43451</v>
      </c>
      <c r="H43" s="326">
        <v>43177</v>
      </c>
      <c r="I43" s="326">
        <v>43269</v>
      </c>
      <c r="J43" s="335">
        <v>43344</v>
      </c>
      <c r="K43" s="335">
        <v>43435</v>
      </c>
      <c r="L43" s="335">
        <v>43525</v>
      </c>
      <c r="M43" s="335">
        <v>43617</v>
      </c>
      <c r="N43" s="335">
        <v>43709</v>
      </c>
      <c r="O43" s="335">
        <v>43800</v>
      </c>
      <c r="P43" s="335">
        <v>43891</v>
      </c>
      <c r="Q43" s="335">
        <v>43983</v>
      </c>
      <c r="R43" s="335">
        <v>44075</v>
      </c>
      <c r="S43" s="335">
        <v>44166</v>
      </c>
      <c r="T43" s="335">
        <v>44256</v>
      </c>
      <c r="U43" s="335">
        <v>44348</v>
      </c>
      <c r="V43" s="335"/>
      <c r="W43" s="335"/>
    </row>
    <row r="44" spans="2:27" x14ac:dyDescent="0.25">
      <c r="B44" s="373"/>
      <c r="C44" s="375"/>
      <c r="F44" s="327"/>
      <c r="G44" s="327"/>
      <c r="H44" s="327"/>
      <c r="I44" s="327"/>
      <c r="J44" s="327"/>
      <c r="K44" s="327"/>
      <c r="L44" s="327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0" t="e">
        <f>((#REF!/(6/12))/(('Banco BS no usar'!M14+I14)/2))</f>
        <v>#REF!</v>
      </c>
      <c r="N52" s="330" t="e">
        <f>((#REF!/(9/12))/(('Banco BS no usar'!N14+J14)/2))</f>
        <v>#REF!</v>
      </c>
      <c r="O52" s="330" t="e">
        <f>((#REF!/(12/12))/(('Banco BS no usar'!O14+K14)/2))</f>
        <v>#REF!</v>
      </c>
      <c r="P52" s="330" t="e">
        <f>((#REF!/(3/12))/(('Banco BS no usar'!P14+L14)/2))</f>
        <v>#REF!</v>
      </c>
      <c r="Q52" s="343" t="e">
        <f>((#REF!/(6/12))/(('Banco BS no usar'!Q14+M14)/2))</f>
        <v>#REF!</v>
      </c>
      <c r="R52" s="330" t="e">
        <f>((#REF!/(9/12))/(('Banco BS no usar'!R14+N14)/2))</f>
        <v>#REF!</v>
      </c>
      <c r="S52" s="330" t="e">
        <f>((#REF!/(12/12))/(('Banco BS no usar'!S14+O14)/2))</f>
        <v>#REF!</v>
      </c>
      <c r="T52" s="330" t="e">
        <f>((#REF!/(3/12))/(('Banco BS no usar'!T14+P14)/2))</f>
        <v>#REF!</v>
      </c>
      <c r="U52" s="330" t="e">
        <f>((#REF!/(6/12))/(('Banco BS no usar'!U14+Q14)/2))</f>
        <v>#REF!</v>
      </c>
      <c r="V52" s="330"/>
      <c r="W52" s="330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0" t="e">
        <f>((#REF!/(6/12))/(('Banco BS no usar'!M30+I30)/2))</f>
        <v>#REF!</v>
      </c>
      <c r="N53" s="330" t="e">
        <f>((#REF!/(9/12))/(('Banco BS no usar'!N30+J30)/2))</f>
        <v>#REF!</v>
      </c>
      <c r="O53" s="330" t="e">
        <f>((#REF!/(12/12))/(('Banco BS no usar'!O30+K30)/2))</f>
        <v>#REF!</v>
      </c>
      <c r="P53" s="330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1" t="s">
        <v>132</v>
      </c>
      <c r="B1" s="371"/>
      <c r="C1" s="371"/>
      <c r="D1" s="371"/>
      <c r="E1" s="371"/>
      <c r="F1" s="371"/>
      <c r="G1" s="283"/>
    </row>
    <row r="2" spans="1:7" ht="18.75" x14ac:dyDescent="0.25">
      <c r="A2" s="371" t="s">
        <v>282</v>
      </c>
      <c r="B2" s="371"/>
      <c r="C2" s="371"/>
      <c r="D2" s="371"/>
      <c r="E2" s="371"/>
      <c r="F2" s="371"/>
      <c r="G2" s="283"/>
    </row>
    <row r="3" spans="1:7" ht="18.75" x14ac:dyDescent="0.25">
      <c r="A3" s="371" t="s">
        <v>372</v>
      </c>
      <c r="B3" s="371"/>
      <c r="C3" s="371"/>
      <c r="D3" s="371"/>
      <c r="E3" s="371"/>
      <c r="F3" s="371"/>
      <c r="G3" s="283"/>
    </row>
    <row r="5" spans="1:7" x14ac:dyDescent="0.25">
      <c r="A5" s="376" t="s">
        <v>283</v>
      </c>
      <c r="B5" s="378" t="s">
        <v>284</v>
      </c>
      <c r="C5" s="378" t="s">
        <v>285</v>
      </c>
      <c r="D5" s="378" t="s">
        <v>1</v>
      </c>
      <c r="E5" s="378" t="s">
        <v>359</v>
      </c>
      <c r="F5" s="378" t="s">
        <v>371</v>
      </c>
      <c r="G5" s="354"/>
    </row>
    <row r="6" spans="1:7" x14ac:dyDescent="0.25">
      <c r="A6" s="377"/>
      <c r="B6" s="379"/>
      <c r="C6" s="379"/>
      <c r="D6" s="379"/>
      <c r="E6" s="379"/>
      <c r="F6" s="379"/>
      <c r="G6" s="354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7">
        <v>0.15372202189327455</v>
      </c>
      <c r="C8" s="344">
        <v>0.30790436131543153</v>
      </c>
      <c r="D8" s="350">
        <v>0.3020788914266081</v>
      </c>
      <c r="E8" s="361">
        <v>4.7000000000000002E-3</v>
      </c>
      <c r="F8" s="350">
        <v>0.10216873190997613</v>
      </c>
      <c r="G8" s="355"/>
    </row>
    <row r="9" spans="1:7" x14ac:dyDescent="0.25">
      <c r="A9" s="273" t="s">
        <v>287</v>
      </c>
      <c r="B9" s="347">
        <v>0.21356321414185239</v>
      </c>
      <c r="C9" s="344">
        <v>2.9360968839330361</v>
      </c>
      <c r="D9" s="350">
        <v>0.5037251432159856</v>
      </c>
      <c r="E9" s="361">
        <v>0.20699999999999999</v>
      </c>
      <c r="F9" s="350">
        <v>0.51102054413268183</v>
      </c>
      <c r="G9" s="355"/>
    </row>
    <row r="10" spans="1:7" x14ac:dyDescent="0.25">
      <c r="A10" s="275" t="s">
        <v>288</v>
      </c>
      <c r="B10" s="328"/>
      <c r="C10" s="328"/>
      <c r="D10" s="328"/>
      <c r="E10" s="362"/>
      <c r="F10" s="328"/>
      <c r="G10" s="356"/>
    </row>
    <row r="11" spans="1:7" x14ac:dyDescent="0.25">
      <c r="A11" s="270"/>
      <c r="B11" s="329"/>
      <c r="C11" s="329"/>
      <c r="D11" s="329"/>
      <c r="E11" s="363"/>
      <c r="F11" s="329"/>
      <c r="G11" s="357"/>
    </row>
    <row r="12" spans="1:7" x14ac:dyDescent="0.25">
      <c r="A12" s="273" t="s">
        <v>289</v>
      </c>
      <c r="B12" s="349">
        <v>1.4220981018841903E-2</v>
      </c>
      <c r="C12" s="345">
        <v>4.0937781773428862E-2</v>
      </c>
      <c r="D12" s="351">
        <v>1.08015449527879E-2</v>
      </c>
      <c r="E12" s="364">
        <v>4.1000000000000002E-2</v>
      </c>
      <c r="F12" s="351">
        <v>1.6729411718442413E-2</v>
      </c>
      <c r="G12" s="358"/>
    </row>
    <row r="13" spans="1:7" x14ac:dyDescent="0.25">
      <c r="A13" s="273" t="s">
        <v>290</v>
      </c>
      <c r="B13" s="349">
        <v>0.121440691862179</v>
      </c>
      <c r="C13" s="345">
        <v>0.12462676486896318</v>
      </c>
      <c r="D13" s="351">
        <v>2.6982945281721408E-2</v>
      </c>
      <c r="E13" s="364">
        <v>4.2000000000000003E-2</v>
      </c>
      <c r="F13" s="351">
        <v>8.1004650136255948E-2</v>
      </c>
      <c r="G13" s="358"/>
    </row>
    <row r="14" spans="1:7" x14ac:dyDescent="0.25">
      <c r="A14" s="275" t="s">
        <v>291</v>
      </c>
      <c r="B14" s="328"/>
      <c r="C14" s="328"/>
      <c r="D14" s="328"/>
      <c r="E14" s="362"/>
      <c r="F14" s="328"/>
      <c r="G14" s="356"/>
    </row>
    <row r="15" spans="1:7" x14ac:dyDescent="0.25">
      <c r="A15" s="270"/>
      <c r="B15" s="329"/>
      <c r="C15" s="329"/>
      <c r="D15" s="329"/>
      <c r="E15" s="363"/>
      <c r="F15" s="329"/>
      <c r="G15" s="357"/>
    </row>
    <row r="16" spans="1:7" x14ac:dyDescent="0.25">
      <c r="A16" s="273" t="s">
        <v>292</v>
      </c>
      <c r="B16" s="347">
        <v>0.11320649260236997</v>
      </c>
      <c r="C16" s="344">
        <v>0.32848306554753498</v>
      </c>
      <c r="D16" s="352">
        <v>0.40031007882986758</v>
      </c>
      <c r="E16" s="352">
        <v>0.98</v>
      </c>
      <c r="F16" s="352">
        <v>0.20652409078123637</v>
      </c>
      <c r="G16" s="359"/>
    </row>
    <row r="17" spans="1:7" x14ac:dyDescent="0.25">
      <c r="A17" s="278" t="s">
        <v>293</v>
      </c>
      <c r="B17" s="348">
        <v>0.14222586545610205</v>
      </c>
      <c r="C17" s="346">
        <v>0.84576537061382784</v>
      </c>
      <c r="D17" s="353">
        <v>1.2414389090683629</v>
      </c>
      <c r="E17" s="366">
        <v>0</v>
      </c>
      <c r="F17" s="353">
        <v>0.68057814491929514</v>
      </c>
      <c r="G17" s="360"/>
    </row>
    <row r="19" spans="1:7" x14ac:dyDescent="0.25">
      <c r="A19" t="s">
        <v>360</v>
      </c>
    </row>
    <row r="20" spans="1:7" x14ac:dyDescent="0.25">
      <c r="A20" t="s">
        <v>374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1" t="s">
        <v>132</v>
      </c>
      <c r="B1" s="371"/>
      <c r="C1" s="371"/>
      <c r="D1" s="371"/>
      <c r="E1" s="371"/>
      <c r="F1" s="371"/>
      <c r="G1" s="283"/>
    </row>
    <row r="2" spans="1:7" ht="18.75" x14ac:dyDescent="0.25">
      <c r="A2" s="371" t="s">
        <v>282</v>
      </c>
      <c r="B2" s="371"/>
      <c r="C2" s="371"/>
      <c r="D2" s="371"/>
      <c r="E2" s="371"/>
      <c r="F2" s="371"/>
      <c r="G2" s="283"/>
    </row>
    <row r="3" spans="1:7" ht="18.75" x14ac:dyDescent="0.25">
      <c r="A3" s="371" t="s">
        <v>369</v>
      </c>
      <c r="B3" s="371"/>
      <c r="C3" s="371"/>
      <c r="D3" s="371"/>
      <c r="E3" s="371"/>
      <c r="F3" s="371"/>
      <c r="G3" s="283"/>
    </row>
    <row r="5" spans="1:7" x14ac:dyDescent="0.25">
      <c r="A5" s="376" t="s">
        <v>283</v>
      </c>
      <c r="B5" s="378" t="s">
        <v>284</v>
      </c>
      <c r="C5" s="378" t="s">
        <v>285</v>
      </c>
      <c r="D5" s="378" t="s">
        <v>1</v>
      </c>
      <c r="E5" s="378" t="s">
        <v>359</v>
      </c>
      <c r="F5" s="378" t="s">
        <v>371</v>
      </c>
      <c r="G5" s="354"/>
    </row>
    <row r="6" spans="1:7" x14ac:dyDescent="0.25">
      <c r="A6" s="377"/>
      <c r="B6" s="379"/>
      <c r="C6" s="379"/>
      <c r="D6" s="379"/>
      <c r="E6" s="379"/>
      <c r="F6" s="379"/>
      <c r="G6" s="354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7">
        <v>0.16659093776720432</v>
      </c>
      <c r="C8" s="344">
        <v>0.32789673907307815</v>
      </c>
      <c r="D8" s="350">
        <v>0.2784464473155791</v>
      </c>
      <c r="E8" s="361">
        <v>4.7000000000000002E-3</v>
      </c>
      <c r="F8" s="350">
        <v>0.10216873190997613</v>
      </c>
      <c r="G8" s="355"/>
    </row>
    <row r="9" spans="1:7" x14ac:dyDescent="0.25">
      <c r="A9" s="273" t="s">
        <v>287</v>
      </c>
      <c r="B9" s="347">
        <v>0.22965888586799876</v>
      </c>
      <c r="C9" s="344">
        <v>2.1725088885639279</v>
      </c>
      <c r="D9" s="350">
        <v>0.46292358615824653</v>
      </c>
      <c r="E9" s="361">
        <v>0.20699999999999999</v>
      </c>
      <c r="F9" s="350">
        <v>0.51102054413268183</v>
      </c>
      <c r="G9" s="355"/>
    </row>
    <row r="10" spans="1:7" x14ac:dyDescent="0.25">
      <c r="A10" s="275" t="s">
        <v>288</v>
      </c>
      <c r="B10" s="328"/>
      <c r="C10" s="328"/>
      <c r="D10" s="328"/>
      <c r="E10" s="362"/>
      <c r="F10" s="328"/>
      <c r="G10" s="356"/>
    </row>
    <row r="11" spans="1:7" x14ac:dyDescent="0.25">
      <c r="A11" s="270"/>
      <c r="B11" s="329"/>
      <c r="C11" s="329"/>
      <c r="D11" s="329"/>
      <c r="E11" s="363"/>
      <c r="F11" s="329"/>
      <c r="G11" s="357"/>
    </row>
    <row r="12" spans="1:7" x14ac:dyDescent="0.25">
      <c r="A12" s="273" t="s">
        <v>289</v>
      </c>
      <c r="B12" s="349">
        <v>1.5314508539259771E-2</v>
      </c>
      <c r="C12" s="345">
        <v>2.4217408097164005E-2</v>
      </c>
      <c r="D12" s="351">
        <v>1.7946723350069655E-2</v>
      </c>
      <c r="E12" s="364">
        <v>4.1000000000000002E-2</v>
      </c>
      <c r="F12" s="351">
        <v>1.6729411718442413E-2</v>
      </c>
      <c r="G12" s="358"/>
    </row>
    <row r="13" spans="1:7" x14ac:dyDescent="0.25">
      <c r="A13" s="273" t="s">
        <v>290</v>
      </c>
      <c r="B13" s="349">
        <v>0.13026745101239434</v>
      </c>
      <c r="C13" s="345">
        <v>5.7428738699716521E-2</v>
      </c>
      <c r="D13" s="351">
        <v>4.5035182056296343E-2</v>
      </c>
      <c r="E13" s="364">
        <v>4.2000000000000003E-2</v>
      </c>
      <c r="F13" s="351">
        <v>8.1004650136255948E-2</v>
      </c>
      <c r="G13" s="358"/>
    </row>
    <row r="14" spans="1:7" x14ac:dyDescent="0.25">
      <c r="A14" s="275" t="s">
        <v>291</v>
      </c>
      <c r="B14" s="328"/>
      <c r="C14" s="328"/>
      <c r="D14" s="328"/>
      <c r="E14" s="362"/>
      <c r="F14" s="328"/>
      <c r="G14" s="356"/>
    </row>
    <row r="15" spans="1:7" x14ac:dyDescent="0.25">
      <c r="A15" s="270"/>
      <c r="B15" s="329"/>
      <c r="C15" s="329"/>
      <c r="D15" s="329"/>
      <c r="E15" s="363"/>
      <c r="F15" s="329"/>
      <c r="G15" s="357"/>
    </row>
    <row r="16" spans="1:7" x14ac:dyDescent="0.25">
      <c r="A16" s="273" t="s">
        <v>292</v>
      </c>
      <c r="B16" s="347">
        <v>0.11604417236532065</v>
      </c>
      <c r="C16" s="344">
        <v>0.4216949326328065</v>
      </c>
      <c r="D16" s="352">
        <v>0.39850451426254496</v>
      </c>
      <c r="E16" s="361">
        <v>0.98</v>
      </c>
      <c r="F16" s="352">
        <v>0.20652409078123637</v>
      </c>
      <c r="G16" s="359"/>
    </row>
    <row r="17" spans="1:7" x14ac:dyDescent="0.25">
      <c r="A17" s="278" t="s">
        <v>293</v>
      </c>
      <c r="B17" s="348">
        <v>0.14837711854220645</v>
      </c>
      <c r="C17" s="346">
        <v>1.1288344545170745</v>
      </c>
      <c r="D17" s="353">
        <v>1.1638407095984029</v>
      </c>
      <c r="E17" s="365">
        <v>0</v>
      </c>
      <c r="F17" s="353">
        <v>0.68057814491929514</v>
      </c>
      <c r="G17" s="360"/>
    </row>
    <row r="19" spans="1:7" x14ac:dyDescent="0.25">
      <c r="A19" t="s">
        <v>360</v>
      </c>
    </row>
    <row r="20" spans="1:7" x14ac:dyDescent="0.25">
      <c r="A20" t="s">
        <v>374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1" t="s">
        <v>132</v>
      </c>
      <c r="B1" s="371"/>
      <c r="C1" s="371"/>
      <c r="D1" s="371"/>
    </row>
    <row r="2" spans="1:4" ht="18.75" x14ac:dyDescent="0.25">
      <c r="A2" s="371" t="s">
        <v>282</v>
      </c>
      <c r="B2" s="371"/>
      <c r="C2" s="371"/>
      <c r="D2" s="371"/>
    </row>
    <row r="3" spans="1:4" ht="18.75" x14ac:dyDescent="0.25">
      <c r="A3" s="371" t="s">
        <v>346</v>
      </c>
      <c r="B3" s="371"/>
      <c r="C3" s="371"/>
      <c r="D3" s="371"/>
    </row>
    <row r="5" spans="1:4" x14ac:dyDescent="0.25">
      <c r="A5" s="376" t="s">
        <v>283</v>
      </c>
      <c r="B5" s="378" t="s">
        <v>284</v>
      </c>
      <c r="C5" s="378" t="s">
        <v>285</v>
      </c>
      <c r="D5" s="378" t="s">
        <v>1</v>
      </c>
    </row>
    <row r="6" spans="1:4" x14ac:dyDescent="0.25">
      <c r="A6" s="377"/>
      <c r="B6" s="379"/>
      <c r="C6" s="379"/>
      <c r="D6" s="379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4">
        <v>0.33</v>
      </c>
      <c r="D8" s="338">
        <v>0.25280791243117962</v>
      </c>
    </row>
    <row r="9" spans="1:4" x14ac:dyDescent="0.25">
      <c r="A9" s="273" t="s">
        <v>287</v>
      </c>
      <c r="B9" s="274">
        <v>0.21071776778077889</v>
      </c>
      <c r="C9" s="334">
        <v>0.56000000000000005</v>
      </c>
      <c r="D9" s="338">
        <v>0.41346062012384538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1.6081926952776E-2</v>
      </c>
      <c r="C12" s="331">
        <v>0.05</v>
      </c>
      <c r="D12" s="339">
        <v>5.2403359258654574E-2</v>
      </c>
    </row>
    <row r="13" spans="1:4" x14ac:dyDescent="0.25">
      <c r="A13" s="273" t="s">
        <v>290</v>
      </c>
      <c r="B13" s="282">
        <v>0.12706483784308581</v>
      </c>
      <c r="C13" s="331">
        <v>0.13</v>
      </c>
      <c r="D13" s="339">
        <v>0.13486685488740824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0.13089626796314399</v>
      </c>
      <c r="C16" s="334">
        <v>0.38</v>
      </c>
      <c r="D16" s="338">
        <v>0.38855624906803687</v>
      </c>
    </row>
    <row r="17" spans="1:4" x14ac:dyDescent="0.25">
      <c r="A17" s="278" t="s">
        <v>293</v>
      </c>
      <c r="B17" s="336">
        <v>0.16163046172953038</v>
      </c>
      <c r="C17" s="337">
        <v>0.98</v>
      </c>
      <c r="D17" s="340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1" t="s">
        <v>132</v>
      </c>
      <c r="B1" s="371"/>
      <c r="C1" s="371"/>
      <c r="D1" s="371"/>
    </row>
    <row r="2" spans="1:4" ht="18.75" x14ac:dyDescent="0.25">
      <c r="A2" s="371" t="s">
        <v>282</v>
      </c>
      <c r="B2" s="371"/>
      <c r="C2" s="371"/>
      <c r="D2" s="371"/>
    </row>
    <row r="3" spans="1:4" ht="18.75" x14ac:dyDescent="0.25">
      <c r="A3" s="371" t="s">
        <v>343</v>
      </c>
      <c r="B3" s="371"/>
      <c r="C3" s="371"/>
      <c r="D3" s="371"/>
    </row>
    <row r="5" spans="1:4" x14ac:dyDescent="0.25">
      <c r="A5" s="376" t="s">
        <v>283</v>
      </c>
      <c r="B5" s="378" t="s">
        <v>284</v>
      </c>
      <c r="C5" s="378" t="s">
        <v>285</v>
      </c>
      <c r="D5" s="378" t="s">
        <v>1</v>
      </c>
    </row>
    <row r="6" spans="1:4" x14ac:dyDescent="0.25">
      <c r="A6" s="377"/>
      <c r="B6" s="379"/>
      <c r="C6" s="379"/>
      <c r="D6" s="379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4">
        <v>0.31</v>
      </c>
      <c r="D8" s="338">
        <v>0.2313212211404877</v>
      </c>
    </row>
    <row r="9" spans="1:4" x14ac:dyDescent="0.25">
      <c r="A9" s="273" t="s">
        <v>287</v>
      </c>
      <c r="B9" s="274">
        <v>0.20804470173556547</v>
      </c>
      <c r="C9" s="334">
        <v>0.5</v>
      </c>
      <c r="D9" s="338">
        <v>0.37479495894559872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1.5053520588123712E-2</v>
      </c>
      <c r="C12" s="331">
        <v>0.05</v>
      </c>
      <c r="D12" s="339">
        <v>5.6211087377032252E-2</v>
      </c>
    </row>
    <row r="13" spans="1:4" x14ac:dyDescent="0.25">
      <c r="A13" s="273" t="s">
        <v>290</v>
      </c>
      <c r="B13" s="282">
        <v>0.11774700441232241</v>
      </c>
      <c r="C13" s="331">
        <v>0.15</v>
      </c>
      <c r="D13" s="339">
        <v>0.14683964123371271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0.12784631475982022</v>
      </c>
      <c r="C16" s="334">
        <v>0.36</v>
      </c>
      <c r="D16" s="338">
        <v>0.38280594330495293</v>
      </c>
    </row>
    <row r="17" spans="1:4" x14ac:dyDescent="0.25">
      <c r="A17" s="278" t="s">
        <v>293</v>
      </c>
      <c r="B17" s="336">
        <v>0.15739658537834172</v>
      </c>
      <c r="C17" s="337">
        <v>0.83</v>
      </c>
      <c r="D17" s="340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Valores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2023-09-08T14:44:05Z</dcterms:modified>
</cp:coreProperties>
</file>