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8" documentId="13_ncr:1_{1895015C-587D-468A-948F-D0518A5A84EB}" xr6:coauthVersionLast="47" xr6:coauthVersionMax="47" xr10:uidLastSave="{48B00699-02B5-471F-8AD7-9F85AD2265FF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LC IPACOOP" sheetId="56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<sst xmlns="http://schemas.openxmlformats.org/spreadsheetml/2006/main" count="652" uniqueCount="335">
  <si>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</si>
  <si>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</si>
  <si>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</si>
  <si>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</si>
  <si>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</si>
  <si>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</si>
  <si>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</si>
  <si>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</si>
  <si>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</si>
  <si>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</si>
  <si>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</si>
  <si>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</si>
  <si>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</si>
  <si>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</si>
  <si>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</si>
  <si>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</si>
  <si>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</si>
  <si>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</si>
  <si>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</si>
  <si>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</si>
  <si>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</si>
  <si>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</si>
  <si>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</si>
  <si>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</si>
  <si>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</si>
  <si>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</si>
  <si>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</si>
  <si>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</si>
  <si>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</si>
  <si>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</si>
  <si>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</si>
  <si>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</si>
  <si>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</si>
  <si>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</si>
  <si>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</si>
  <si>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</si>
  <si>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</si>
  <si>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</si>
  <si>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</si>
  <si>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</si>
  <si>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</si>
  <si>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</si>
  <si>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</si>
  <si>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</si>
  <si>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</si>
  <si>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</si>
  <si>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</si>
  <si>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</si>
  <si>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</si>
  <si>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</si>
  <si>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</si>
  <si>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</si>
  <si>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</si>
  <si>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</si>
  <si>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</si>
  <si>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</si>
  <si>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</si>
  <si>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</si>
  <si>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</si>
  <si>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</si>
  <si>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</si>
  <si>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</si>
  <si>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</si>
  <si>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</si>
  <si>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</si>
  <si>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</si>
  <si>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</si>
  <si>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</si>
  <si>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</si>
  <si>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</si>
  <si>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</si>
  <si>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</si>
  <si>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</si>
  <si>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</si>
  <si>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</si>
  <si>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</si>
  <si>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</si>
  <si>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</si>
  <si>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</si>
  <si>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</si>
  <si>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</si>
  <si>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</si>
  <si>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</si>
  <si>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</si>
  <si>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</si>
  <si>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</si>
  <si>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</si>
  <si>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</si>
  <si>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</si>
  <si>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</si>
  <si>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</si>
  <si>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</si>
  <si>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</si>
  <si>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</si>
  <si>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</si>
  <si>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</si>
  <si>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</si>
  <si>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</si>
  <si>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</si>
  <si>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</si>
  <si>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</si>
  <si>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</si>
  <si>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</si>
  <si>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</si>
  <si>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</si>
  <si>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</si>
  <si>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</si>
  <si>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</si>
  <si>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</si>
  <si>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</si>
  <si>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</si>
  <si>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</si>
  <si>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</si>
  <si>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</si>
  <si>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</si>
  <si>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</si>
  <si>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</si>
  <si>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</si>
  <si>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</si>
  <si>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</si>
  <si>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</si>
  <si>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</si>
  <si>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</si>
  <si>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</si>
  <si>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</si>
  <si>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</si>
  <si>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</si>
  <si>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</si>
  <si>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</si>
  <si>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</si>
  <si>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</si>
  <si>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</si>
  <si>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</si>
  <si>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</si>
  <si>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</si>
  <si>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</si>
  <si>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</si>
  <si>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</si>
  <si>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</si>
  <si>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</si>
  <si>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</si>
  <si>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</si>
  <si>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</si>
  <si>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</si>
  <si>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</si>
  <si>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</si>
  <si>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</si>
  <si>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</si>
  <si>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</si>
  <si>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</si>
  <si>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</si>
  <si>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</si>
  <si>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</si>
  <si>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</si>
  <si>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</si>
  <si>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</si>
  <si>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</si>
  <si>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</si>
  <si>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</si>
  <si>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</si>
  <si>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</si>
  <si>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</si>
  <si>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</si>
  <si>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</si>
  <si>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</si>
  <si>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</si>
  <si>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</si>
  <si>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</si>
  <si>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</si>
  <si>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</si>
  <si>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</si>
  <si>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</si>
  <si>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</si>
  <si>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</si>
  <si>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</si>
  <si>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</si>
  <si>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</si>
  <si>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</si>
  <si>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</si>
  <si>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</si>
  <si>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</si>
  <si>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</si>
  <si>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</si>
  <si>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</si>
  <si>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</si>
  <si>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</si>
  <si>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</si>
  <si>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</si>
  <si>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</si>
  <si>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</si>
  <si>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</si>
  <si>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</si>
  <si>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</si>
  <si>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</si>
  <si>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</si>
  <si>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</si>
  <si>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</si>
  <si>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</si>
  <si>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</si>
  <si>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</si>
  <si>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</si>
  <si>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</si>
  <si>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</si>
  <si>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</si>
  <si>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</si>
  <si>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</si>
  <si>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</si>
  <si>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</si>
  <si>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</si>
  <si>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</si>
  <si>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</si>
  <si>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</si>
  <si>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</si>
  <si>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</si>
  <si>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</si>
  <si>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</si>
  <si>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</si>
  <si>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</si>
  <si>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</si>
  <si>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</si>
  <si>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</si>
  <si>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</si>
  <si>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</si>
  <si>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</si>
  <si>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</si>
  <si>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</si>
  <si>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</si>
  <si>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</si>
  <si>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</si>
  <si>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</si>
  <si>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</si>
  <si>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</si>
  <si>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</si>
  <si>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</si>
  <si>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</si>
  <si>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</si>
  <si>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</si>
  <si>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</si>
  <si>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</si>
  <si>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</si>
  <si>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</si>
  <si>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</si>
  <si>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</si>
  <si>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</si>
  <si>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</si>
  <si>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</si>
  <si>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</si>
  <si>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</si>
  <si>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</si>
  <si>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</si>
  <si>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</si>
  <si>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</si>
  <si>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</si>
  <si>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</si>
  <si>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</si>
  <si>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</si>
  <si>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</si>
  <si>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</si>
  <si>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</si>
  <si>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</si>
  <si>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</si>
  <si>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</si>
  <si>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</si>
  <si>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</si>
  <si>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</si>
  <si>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</si>
  <si>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</si>
  <si>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</si>
  <si>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</si>
  <si>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</si>
  <si>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</si>
  <si>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</si>
  <si>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</si>
  <si>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</si>
  <si>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</si>
  <si>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</si>
  <si>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</si>
  <si>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</si>
  <si>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</si>
  <si>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</si>
  <si>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</si>
  <si>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</si>
  <si>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</si>
  <si>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</si>
  <si>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</si>
  <si>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</si>
  <si>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</si>
  <si>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</si>
  <si>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</si>
  <si>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</si>
  <si>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</si>
  <si>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</si>
  <si>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</si>
  <si>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</si>
  <si>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</si>
  <si>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</si>
  <si>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</si>
  <si>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</si>
  <si>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</si>
  <si>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</si>
  <si>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</si>
  <si>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</si>
  <si>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</si>
  <si>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</si>
  <si>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</si>
  <si>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</si>
  <si>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</si>
  <si>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</si>
  <si>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</si>
  <si>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</si>
  <si>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</si>
  <si>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</si>
  <si>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</si>
  <si>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</si>
  <si>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</si>
  <si>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</si>
  <si>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</si>
  <si>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</si>
  <si>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</si>
  <si>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</si>
  <si>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</si>
  <si>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</si>
  <si>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</si>
  <si>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</si>
  <si>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IPACOOP Dic 2016</t>
  </si>
  <si>
    <t>Total IPACOOP Dic 2017</t>
  </si>
  <si>
    <t>Total IPACOOP Dic 2018</t>
  </si>
  <si>
    <t>Total IPACOOP Dic 2019</t>
  </si>
  <si>
    <t>Total IPACOOP Dic 2020</t>
  </si>
  <si>
    <t>Total IPACOOP Dic 2021</t>
  </si>
  <si>
    <t>Total IPACOOP Dic 2022</t>
  </si>
  <si>
    <t>2020 vs 2016</t>
  </si>
  <si>
    <t>L/C</t>
  </si>
  <si>
    <t xml:space="preserve">Diciembre 2016/ Diciembre 2022 </t>
  </si>
  <si>
    <t xml:space="preserve">Variación Absoluta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</si>
</sst>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70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9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0" fontId="0" fillId="0" borderId="53" xfId="0" applyBorder="1" applyAlignment="1">
      <alignment vertical="center"/>
    </xf>
    <xf numFmtId="43" fontId="4" fillId="2" borderId="53" xfId="1" applyFont="1" applyFill="1" applyBorder="1" applyAlignment="1">
      <alignment horizontal="center" vertical="center" wrapText="1"/>
    </xf>
    <xf numFmtId="164" fontId="5" fillId="0" borderId="53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5" fillId="36" borderId="70" xfId="1" applyNumberFormat="1" applyFont="1" applyFill="1" applyBorder="1" applyAlignment="1">
      <alignment horizontal="center" vertical="center"/>
    </xf>
    <xf numFmtId="164" fontId="29" fillId="36" borderId="7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43" fontId="4" fillId="2" borderId="65" xfId="1" applyFont="1" applyFill="1" applyBorder="1" applyAlignment="1">
      <alignment horizontal="center" vertical="center" wrapText="1"/>
    </xf>
    <xf numFmtId="0" fontId="0" fillId="37" borderId="53" xfId="0" applyFill="1" applyBorder="1" applyAlignment="1">
      <alignment vertical="center"/>
    </xf>
    <xf numFmtId="9" fontId="0" fillId="37" borderId="53" xfId="7" applyFont="1" applyFill="1" applyBorder="1" applyAlignment="1">
      <alignment horizontal="center" vertical="center"/>
    </xf>
    <xf numFmtId="164" fontId="0" fillId="36" borderId="53" xfId="1" applyNumberFormat="1" applyFont="1" applyFill="1" applyBorder="1" applyAlignment="1">
      <alignment horizontal="center" vertical="center"/>
    </xf>
    <xf numFmtId="164" fontId="0" fillId="0" borderId="53" xfId="1" applyNumberFormat="1" applyFont="1" applyBorder="1" applyAlignment="1">
      <alignment horizontal="center" vertical="center"/>
    </xf>
    <xf numFmtId="164" fontId="5" fillId="36" borderId="53" xfId="1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164" fontId="0" fillId="0" borderId="9" xfId="7" applyNumberFormat="1" applyFont="1" applyBorder="1" applyAlignment="1">
      <alignment vertical="center"/>
    </xf>
    <xf numFmtId="9" fontId="0" fillId="0" borderId="9" xfId="7" applyFont="1" applyBorder="1" applyAlignment="1">
      <alignment vertical="center"/>
    </xf>
    <xf numFmtId="164" fontId="29" fillId="0" borderId="76" xfId="1" applyNumberFormat="1" applyFont="1" applyBorder="1" applyAlignment="1">
      <alignment horizontal="center" vertical="center"/>
    </xf>
    <xf numFmtId="164" fontId="5" fillId="0" borderId="77" xfId="1" applyNumberFormat="1" applyFont="1" applyBorder="1" applyAlignment="1">
      <alignment horizontal="center" vertical="center"/>
    </xf>
    <xf numFmtId="164" fontId="0" fillId="0" borderId="78" xfId="7" applyNumberFormat="1" applyFont="1" applyBorder="1" applyAlignment="1">
      <alignment vertical="center"/>
    </xf>
    <xf numFmtId="9" fontId="0" fillId="0" borderId="78" xfId="7" applyFont="1" applyBorder="1" applyAlignment="1">
      <alignment vertical="center"/>
    </xf>
    <xf numFmtId="164" fontId="5" fillId="0" borderId="47" xfId="1" applyNumberFormat="1" applyFont="1" applyBorder="1" applyAlignment="1">
      <alignment horizontal="center" vertical="center"/>
    </xf>
    <xf numFmtId="164" fontId="29" fillId="38" borderId="53" xfId="1" applyNumberFormat="1" applyFont="1" applyFill="1" applyBorder="1" applyAlignment="1">
      <alignment horizontal="center" vertical="center"/>
    </xf>
    <xf numFmtId="164" fontId="29" fillId="2" borderId="53" xfId="1" applyNumberFormat="1" applyFont="1" applyFill="1" applyBorder="1" applyAlignment="1">
      <alignment horizontal="center" vertical="center"/>
    </xf>
    <xf numFmtId="164" fontId="29" fillId="36" borderId="74" xfId="1" applyNumberFormat="1" applyFont="1" applyFill="1" applyBorder="1" applyAlignment="1">
      <alignment horizontal="center" vertical="center"/>
    </xf>
    <xf numFmtId="164" fontId="0" fillId="0" borderId="79" xfId="7" applyNumberFormat="1" applyFont="1" applyBorder="1" applyAlignment="1">
      <alignment vertical="center"/>
    </xf>
    <xf numFmtId="9" fontId="0" fillId="0" borderId="80" xfId="7" applyFont="1" applyBorder="1" applyAlignment="1">
      <alignment vertical="center"/>
    </xf>
    <xf numFmtId="164" fontId="5" fillId="36" borderId="68" xfId="1" applyNumberFormat="1" applyFont="1" applyFill="1" applyBorder="1" applyAlignment="1">
      <alignment horizontal="center" vertical="center"/>
    </xf>
    <xf numFmtId="164" fontId="5" fillId="36" borderId="72" xfId="1" applyNumberFormat="1" applyFont="1" applyFill="1" applyBorder="1" applyAlignment="1">
      <alignment horizontal="center" vertical="center"/>
    </xf>
    <xf numFmtId="0" fontId="0" fillId="36" borderId="0" xfId="0" applyFill="1" applyAlignment="1">
      <alignment vertical="center"/>
    </xf>
    <xf numFmtId="164" fontId="5" fillId="36" borderId="0" xfId="0" applyNumberFormat="1" applyFont="1" applyFill="1" applyAlignment="1">
      <alignment vertical="center"/>
    </xf>
    <xf numFmtId="0" fontId="5" fillId="36" borderId="0" xfId="0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6" fontId="4" fillId="2" borderId="65" xfId="1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8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8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5" t="s">
        <v>119</v>
      </c>
      <c r="B1" s="385"/>
      <c r="C1" s="385"/>
      <c r="D1" s="385"/>
    </row>
    <row r="2" spans="1:4" ht="18.75" x14ac:dyDescent="0.25">
      <c r="A2" s="385" t="s">
        <v>261</v>
      </c>
      <c r="B2" s="385"/>
      <c r="C2" s="385"/>
      <c r="D2" s="385"/>
    </row>
    <row r="3" spans="1:4" ht="18.75" x14ac:dyDescent="0.25">
      <c r="A3" s="385" t="s">
        <v>305</v>
      </c>
      <c r="B3" s="385"/>
      <c r="C3" s="385"/>
      <c r="D3" s="385"/>
    </row>
    <row r="5" spans="1:4" x14ac:dyDescent="0.25">
      <c r="A5" s="390" t="s">
        <v>262</v>
      </c>
      <c r="B5" s="392" t="s">
        <v>263</v>
      </c>
      <c r="C5" s="392" t="s">
        <v>264</v>
      </c>
      <c r="D5" s="392" t="s">
        <v>1</v>
      </c>
    </row>
    <row r="6" spans="1:4" x14ac:dyDescent="0.25">
      <c r="A6" s="391"/>
      <c r="B6" s="393"/>
      <c r="C6" s="393"/>
      <c r="D6" s="393"/>
    </row>
    <row r="7" spans="1:4" x14ac:dyDescent="0.25">
      <c r="A7" s="258"/>
      <c r="B7" s="259"/>
      <c r="C7" s="259"/>
      <c r="D7" s="260"/>
    </row>
    <row r="8" spans="1:4" x14ac:dyDescent="0.25">
      <c r="A8" s="261" t="s">
        <v>265</v>
      </c>
      <c r="B8" s="262">
        <v>0.14427146474816746</v>
      </c>
      <c r="C8" s="322">
        <v>0.31</v>
      </c>
      <c r="D8" s="327">
        <v>0.2313212211404877</v>
      </c>
    </row>
    <row r="9" spans="1:4" x14ac:dyDescent="0.25">
      <c r="A9" s="261" t="s">
        <v>266</v>
      </c>
      <c r="B9" s="262">
        <v>0.20804470173556547</v>
      </c>
      <c r="C9" s="322">
        <v>0.5</v>
      </c>
      <c r="D9" s="327">
        <v>0.37479495894559872</v>
      </c>
    </row>
    <row r="10" spans="1:4" x14ac:dyDescent="0.25">
      <c r="A10" s="263" t="s">
        <v>267</v>
      </c>
      <c r="B10" s="316"/>
      <c r="C10" s="316"/>
      <c r="D10" s="264"/>
    </row>
    <row r="11" spans="1:4" x14ac:dyDescent="0.25">
      <c r="A11" s="258"/>
      <c r="B11" s="317"/>
      <c r="C11" s="317"/>
      <c r="D11" s="265"/>
    </row>
    <row r="12" spans="1:4" x14ac:dyDescent="0.25">
      <c r="A12" s="261" t="s">
        <v>268</v>
      </c>
      <c r="B12" s="270">
        <v>1.5053520588123712E-2</v>
      </c>
      <c r="C12" s="319">
        <v>0.05</v>
      </c>
      <c r="D12" s="328">
        <v>5.6211087377032252E-2</v>
      </c>
    </row>
    <row r="13" spans="1:4" x14ac:dyDescent="0.25">
      <c r="A13" s="261" t="s">
        <v>269</v>
      </c>
      <c r="B13" s="270">
        <v>0.11774700441232241</v>
      </c>
      <c r="C13" s="319">
        <v>0.15</v>
      </c>
      <c r="D13" s="328">
        <v>0.14683964123371271</v>
      </c>
    </row>
    <row r="14" spans="1:4" x14ac:dyDescent="0.25">
      <c r="A14" s="263" t="s">
        <v>270</v>
      </c>
      <c r="B14" s="316"/>
      <c r="C14" s="320"/>
      <c r="D14" s="264"/>
    </row>
    <row r="15" spans="1:4" x14ac:dyDescent="0.25">
      <c r="A15" s="258"/>
      <c r="B15" s="317"/>
      <c r="C15" s="321"/>
      <c r="D15" s="265"/>
    </row>
    <row r="16" spans="1:4" x14ac:dyDescent="0.25">
      <c r="A16" s="261" t="s">
        <v>271</v>
      </c>
      <c r="B16" s="262">
        <v>0.12784631475982022</v>
      </c>
      <c r="C16" s="322">
        <v>0.36</v>
      </c>
      <c r="D16" s="327">
        <v>0.38280594330495293</v>
      </c>
    </row>
    <row r="17" spans="1:4" x14ac:dyDescent="0.25">
      <c r="A17" s="266" t="s">
        <v>272</v>
      </c>
      <c r="B17" s="324">
        <v>0.15739658537834172</v>
      </c>
      <c r="C17" s="325">
        <v>0.83</v>
      </c>
      <c r="D17" s="329">
        <v>0.9923477949922912</v>
      </c>
    </row>
    <row r="19" spans="1:4" x14ac:dyDescent="0.2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5" t="s">
        <v>119</v>
      </c>
      <c r="B1" s="385"/>
      <c r="C1" s="385"/>
      <c r="D1" s="385"/>
    </row>
    <row r="2" spans="1:4" ht="18.75" x14ac:dyDescent="0.25">
      <c r="A2" s="385" t="s">
        <v>261</v>
      </c>
      <c r="B2" s="385"/>
      <c r="C2" s="385"/>
      <c r="D2" s="385"/>
    </row>
    <row r="3" spans="1:4" ht="18.75" x14ac:dyDescent="0.25">
      <c r="A3" s="385" t="s">
        <v>303</v>
      </c>
      <c r="B3" s="385"/>
      <c r="C3" s="385"/>
      <c r="D3" s="385"/>
    </row>
    <row r="5" spans="1:4" x14ac:dyDescent="0.25">
      <c r="A5" s="390" t="s">
        <v>262</v>
      </c>
      <c r="B5" s="392" t="s">
        <v>263</v>
      </c>
      <c r="C5" s="392" t="s">
        <v>264</v>
      </c>
      <c r="D5" s="392" t="s">
        <v>1</v>
      </c>
    </row>
    <row r="6" spans="1:4" x14ac:dyDescent="0.25">
      <c r="A6" s="391"/>
      <c r="B6" s="393"/>
      <c r="C6" s="393"/>
      <c r="D6" s="393"/>
    </row>
    <row r="7" spans="1:4" x14ac:dyDescent="0.25">
      <c r="A7" s="258"/>
      <c r="B7" s="259"/>
      <c r="C7" s="259"/>
      <c r="D7" s="260"/>
    </row>
    <row r="8" spans="1:4" x14ac:dyDescent="0.25">
      <c r="A8" s="261" t="s">
        <v>265</v>
      </c>
      <c r="B8" s="262">
        <v>0.139148409876616</v>
      </c>
      <c r="C8" s="322">
        <v>0.33</v>
      </c>
      <c r="D8" s="304">
        <v>0.23729578164828066</v>
      </c>
    </row>
    <row r="9" spans="1:4" x14ac:dyDescent="0.25">
      <c r="A9" s="261" t="s">
        <v>266</v>
      </c>
      <c r="B9" s="262">
        <v>0.2012108650434665</v>
      </c>
      <c r="C9" s="322">
        <v>0.55000000000000004</v>
      </c>
      <c r="D9" s="304">
        <v>0.37622342900957495</v>
      </c>
    </row>
    <row r="10" spans="1:4" x14ac:dyDescent="0.25">
      <c r="A10" s="263" t="s">
        <v>267</v>
      </c>
      <c r="B10" s="316"/>
      <c r="C10" s="316"/>
      <c r="D10" s="264"/>
    </row>
    <row r="11" spans="1:4" x14ac:dyDescent="0.25">
      <c r="A11" s="258"/>
      <c r="B11" s="317"/>
      <c r="C11" s="317"/>
      <c r="D11" s="265"/>
    </row>
    <row r="12" spans="1:4" x14ac:dyDescent="0.25">
      <c r="A12" s="261" t="s">
        <v>268</v>
      </c>
      <c r="B12" s="270">
        <v>1.6061764891449639E-2</v>
      </c>
      <c r="C12" s="319">
        <v>5.239564310986182E-2</v>
      </c>
      <c r="D12" s="303">
        <v>6.2017203429937731E-2</v>
      </c>
    </row>
    <row r="13" spans="1:4" x14ac:dyDescent="0.25">
      <c r="A13" s="261" t="s">
        <v>269</v>
      </c>
      <c r="B13" s="270">
        <v>0.12870342636231211</v>
      </c>
      <c r="C13" s="319">
        <v>0.14179836886725192</v>
      </c>
      <c r="D13" s="303">
        <v>0.16794587236705785</v>
      </c>
    </row>
    <row r="14" spans="1:4" x14ac:dyDescent="0.25">
      <c r="A14" s="263" t="s">
        <v>270</v>
      </c>
      <c r="B14" s="316"/>
      <c r="C14" s="320"/>
      <c r="D14" s="264"/>
    </row>
    <row r="15" spans="1:4" x14ac:dyDescent="0.25">
      <c r="A15" s="258"/>
      <c r="B15" s="317"/>
      <c r="C15" s="321"/>
      <c r="D15" s="265"/>
    </row>
    <row r="16" spans="1:4" x14ac:dyDescent="0.25">
      <c r="A16" s="261" t="s">
        <v>271</v>
      </c>
      <c r="B16" s="262">
        <v>0.12479671556089172</v>
      </c>
      <c r="C16" s="322">
        <v>0.37</v>
      </c>
      <c r="D16" s="304">
        <v>0.36926899456269247</v>
      </c>
    </row>
    <row r="17" spans="1:4" x14ac:dyDescent="0.25">
      <c r="A17" s="266" t="s">
        <v>272</v>
      </c>
      <c r="B17" s="324">
        <v>0.15258104958859181</v>
      </c>
      <c r="C17" s="325">
        <v>0.9</v>
      </c>
      <c r="D17" s="305">
        <v>1.0105873675332708</v>
      </c>
    </row>
    <row r="19" spans="1:4" x14ac:dyDescent="0.2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81" t="s">
        <v>140</v>
      </c>
      <c r="B2" s="74"/>
      <c r="C2" s="75"/>
      <c r="D2" s="76"/>
    </row>
    <row r="3" spans="1:5" s="77" customFormat="1" ht="66.599999999999994" customHeight="1" thickBot="1" x14ac:dyDescent="0.3">
      <c r="A3" s="38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84" t="s">
        <v>253</v>
      </c>
      <c r="D2" s="384"/>
    </row>
    <row r="3" spans="2:31" s="225" customFormat="1" ht="10.15" customHeight="1" x14ac:dyDescent="0.2"/>
    <row r="4" spans="2:31" s="225" customFormat="1" ht="24" customHeight="1" x14ac:dyDescent="0.2">
      <c r="B4" s="383"/>
      <c r="C4" s="38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85" t="s">
        <v>119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</row>
    <row r="2" spans="2:28" ht="18.75" x14ac:dyDescent="0.25">
      <c r="B2" s="385" t="s">
        <v>273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</row>
    <row r="3" spans="2:28" ht="18.75" x14ac:dyDescent="0.25">
      <c r="B3" s="385" t="s">
        <v>274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</row>
    <row r="4" spans="2:28" ht="18.75" x14ac:dyDescent="0.25">
      <c r="B4" s="385" t="s">
        <v>316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</row>
    <row r="5" spans="2:28" ht="18.75" x14ac:dyDescent="0.25">
      <c r="B5" s="271"/>
      <c r="C5" s="271"/>
      <c r="D5" s="271"/>
      <c r="E5" s="271"/>
      <c r="F5" s="271"/>
      <c r="G5" s="271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271"/>
      <c r="Y5" s="271"/>
    </row>
    <row r="6" spans="2:28" ht="30" x14ac:dyDescent="0.25">
      <c r="B6" s="263" t="s">
        <v>0</v>
      </c>
      <c r="C6" s="255" t="s">
        <v>293</v>
      </c>
      <c r="D6" s="255" t="s">
        <v>294</v>
      </c>
      <c r="E6" s="255" t="s">
        <v>295</v>
      </c>
      <c r="F6" s="255" t="s">
        <v>296</v>
      </c>
      <c r="G6" s="255" t="s">
        <v>297</v>
      </c>
      <c r="H6" s="255" t="s">
        <v>298</v>
      </c>
      <c r="I6" s="255" t="s">
        <v>299</v>
      </c>
      <c r="J6" s="255" t="s">
        <v>300</v>
      </c>
      <c r="K6" s="255" t="s">
        <v>301</v>
      </c>
      <c r="L6" s="255" t="s">
        <v>302</v>
      </c>
      <c r="M6" s="255" t="s">
        <v>304</v>
      </c>
      <c r="N6" s="255" t="s">
        <v>306</v>
      </c>
      <c r="O6" s="255" t="s">
        <v>308</v>
      </c>
      <c r="P6" s="255" t="s">
        <v>309</v>
      </c>
      <c r="Q6" s="255" t="s">
        <v>310</v>
      </c>
      <c r="R6" s="255" t="s">
        <v>311</v>
      </c>
      <c r="S6" s="255" t="s">
        <v>312</v>
      </c>
      <c r="T6" s="255" t="s">
        <v>313</v>
      </c>
      <c r="U6" s="255" t="s">
        <v>317</v>
      </c>
      <c r="V6" s="255" t="s">
        <v>318</v>
      </c>
      <c r="W6" s="255" t="s">
        <v>319</v>
      </c>
      <c r="X6" s="272" t="s">
        <v>259</v>
      </c>
      <c r="Y6" s="310" t="s">
        <v>260</v>
      </c>
    </row>
    <row r="7" spans="2:28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2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8">
        <f>+U8/Q8-1</f>
        <v>-3.4109936426907073E-2</v>
      </c>
      <c r="AB8" s="279"/>
    </row>
    <row r="9" spans="2:28" x14ac:dyDescent="0.2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8">
        <f t="shared" ref="Y9:Y11" si="1">+U9/Q9-1</f>
        <v>4.3609391079153514E-3</v>
      </c>
    </row>
    <row r="10" spans="2:28" x14ac:dyDescent="0.2">
      <c r="B10" s="276" t="s">
        <v>292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8">
        <f t="shared" si="1"/>
        <v>-4.9139706637255642E-2</v>
      </c>
      <c r="Z10" s="257"/>
      <c r="AA10" s="279"/>
    </row>
    <row r="11" spans="2:28" x14ac:dyDescent="0.2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8">
        <f t="shared" si="1"/>
        <v>0.11088463330259657</v>
      </c>
      <c r="Z11" s="257"/>
      <c r="AA11" s="279"/>
    </row>
    <row r="12" spans="2:28" x14ac:dyDescent="0.2">
      <c r="B12" s="276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8">
        <v>0</v>
      </c>
      <c r="Z12" s="257"/>
      <c r="AA12" s="279"/>
    </row>
    <row r="13" spans="2:28" x14ac:dyDescent="0.2">
      <c r="B13" s="276" t="s">
        <v>7</v>
      </c>
      <c r="C13" s="289">
        <v>3665</v>
      </c>
      <c r="D13" s="289">
        <v>4119</v>
      </c>
      <c r="E13" s="278">
        <v>3906.49</v>
      </c>
      <c r="F13" s="289">
        <v>4203.7700461309996</v>
      </c>
      <c r="G13" s="289">
        <v>4175.2207150100003</v>
      </c>
      <c r="H13" s="289">
        <v>4442.0327057909999</v>
      </c>
      <c r="I13" s="289">
        <v>4470.7115742440001</v>
      </c>
      <c r="J13" s="292">
        <v>4614.1326235500001</v>
      </c>
      <c r="K13" s="292">
        <v>4740.5007184899996</v>
      </c>
      <c r="L13" s="292">
        <v>5217.5709402109997</v>
      </c>
      <c r="M13" s="292">
        <v>5261.4271478459996</v>
      </c>
      <c r="N13" s="292">
        <v>5393.7738278710003</v>
      </c>
      <c r="O13" s="292">
        <v>5299.1481701049997</v>
      </c>
      <c r="P13" s="330">
        <v>5996.5007637709996</v>
      </c>
      <c r="Q13" s="330">
        <v>6092.5682623029998</v>
      </c>
      <c r="R13" s="330">
        <v>6364.8945656246797</v>
      </c>
      <c r="S13" s="330">
        <v>6952.1623142897597</v>
      </c>
      <c r="T13" s="330">
        <v>7086.7928595673902</v>
      </c>
      <c r="U13" s="330">
        <v>6913.8473846329998</v>
      </c>
      <c r="V13" s="330"/>
      <c r="W13" s="330"/>
      <c r="X13" s="278">
        <f>+U13-Q13</f>
        <v>821.27912233000006</v>
      </c>
      <c r="Y13" s="308">
        <f>+U13/Q13-1</f>
        <v>0.13480015109745458</v>
      </c>
      <c r="Z13" s="257"/>
      <c r="AA13" s="279"/>
    </row>
    <row r="14" spans="2:28" s="282" customFormat="1" ht="15.75" thickBot="1" x14ac:dyDescent="0.3">
      <c r="B14" s="280" t="s">
        <v>276</v>
      </c>
      <c r="C14" s="299">
        <v>121039.2</v>
      </c>
      <c r="D14" s="299">
        <v>120136</v>
      </c>
      <c r="E14" s="299">
        <v>118767.55</v>
      </c>
      <c r="F14" s="299">
        <f t="shared" ref="F14:N14" si="2">SUM(F8:F13)</f>
        <v>119571.0550065026</v>
      </c>
      <c r="G14" s="299">
        <f t="shared" si="2"/>
        <v>119736.60956903899</v>
      </c>
      <c r="H14" s="299">
        <f t="shared" si="2"/>
        <v>117745.33517114499</v>
      </c>
      <c r="I14" s="299">
        <f t="shared" si="2"/>
        <v>117889.67880037389</v>
      </c>
      <c r="J14" s="299">
        <f t="shared" si="2"/>
        <v>118523.3463762647</v>
      </c>
      <c r="K14" s="299">
        <f t="shared" si="2"/>
        <v>121483.88531261738</v>
      </c>
      <c r="L14" s="299">
        <f t="shared" si="2"/>
        <v>121488.132463962</v>
      </c>
      <c r="M14" s="299">
        <f t="shared" si="2"/>
        <v>121028.65480512001</v>
      </c>
      <c r="N14" s="299">
        <f t="shared" si="2"/>
        <v>122562.69677394601</v>
      </c>
      <c r="O14" s="299">
        <f t="shared" ref="O14:U14" si="3">SUM(O8:O13)</f>
        <v>124990.36559986099</v>
      </c>
      <c r="P14" s="299">
        <f t="shared" si="3"/>
        <v>125264.1761806201</v>
      </c>
      <c r="Q14" s="299">
        <f t="shared" si="3"/>
        <v>129189.04879568901</v>
      </c>
      <c r="R14" s="299">
        <f t="shared" si="3"/>
        <v>130367.33943054508</v>
      </c>
      <c r="S14" s="299">
        <f t="shared" si="3"/>
        <v>130352.42361324535</v>
      </c>
      <c r="T14" s="299">
        <f t="shared" si="3"/>
        <v>129218.86449966708</v>
      </c>
      <c r="U14" s="299">
        <f t="shared" si="3"/>
        <v>128984.22364924301</v>
      </c>
      <c r="V14" s="299"/>
      <c r="W14" s="299"/>
      <c r="X14" s="299">
        <f>+U14-Q14</f>
        <v>-204.82514644600451</v>
      </c>
      <c r="Y14" s="307">
        <f>+U14/Q14-1</f>
        <v>-1.5854683377221068E-3</v>
      </c>
      <c r="Z14" s="279"/>
      <c r="AA14" s="279"/>
    </row>
    <row r="15" spans="2:28" ht="15.75" thickTop="1" x14ac:dyDescent="0.25">
      <c r="B15" s="276"/>
      <c r="C15" s="277"/>
      <c r="D15" s="277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77"/>
      <c r="Y15" s="277"/>
    </row>
    <row r="16" spans="2:28" x14ac:dyDescent="0.25">
      <c r="B16" s="263" t="s">
        <v>277</v>
      </c>
      <c r="C16" s="264"/>
      <c r="D16" s="264"/>
      <c r="E16" s="264"/>
      <c r="F16" s="264"/>
      <c r="G16" s="264"/>
      <c r="H16" s="264"/>
      <c r="I16" s="264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25">
      <c r="B17" s="276"/>
      <c r="C17" s="277"/>
      <c r="D17" s="277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77"/>
      <c r="Y17" s="277"/>
    </row>
    <row r="18" spans="2:27" x14ac:dyDescent="0.2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8">
        <f>+U18/Q18-1</f>
        <v>4.3019276454168143E-2</v>
      </c>
      <c r="Z18" s="257"/>
      <c r="AA18" s="279"/>
    </row>
    <row r="19" spans="2:27" x14ac:dyDescent="0.2">
      <c r="B19" s="276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8">
        <f t="shared" ref="Y19:Y20" si="5">+U19/Q19-1</f>
        <v>-0.21397868104443807</v>
      </c>
      <c r="Z19" s="257"/>
      <c r="AA19" s="279"/>
    </row>
    <row r="20" spans="2:27" x14ac:dyDescent="0.2">
      <c r="B20" s="276" t="s">
        <v>279</v>
      </c>
      <c r="C20" s="289">
        <v>2935</v>
      </c>
      <c r="D20" s="289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8">
        <f t="shared" si="5"/>
        <v>-5.6466691440828609E-2</v>
      </c>
      <c r="Z20" s="257"/>
      <c r="AA20" s="279"/>
    </row>
    <row r="21" spans="2:27" s="282" customFormat="1" ht="15.75" thickBot="1" x14ac:dyDescent="0.3">
      <c r="B21" s="280" t="s">
        <v>280</v>
      </c>
      <c r="C21" s="299">
        <v>107544</v>
      </c>
      <c r="D21" s="299">
        <v>106172</v>
      </c>
      <c r="E21" s="299">
        <v>104480.7</v>
      </c>
      <c r="F21" s="299">
        <f t="shared" ref="F21:N21" si="6">SUM(F18:F20)</f>
        <v>104883.8471931815</v>
      </c>
      <c r="G21" s="299">
        <f t="shared" si="6"/>
        <v>105423.86839175204</v>
      </c>
      <c r="H21" s="299">
        <f t="shared" si="6"/>
        <v>103670.70906198479</v>
      </c>
      <c r="I21" s="299">
        <f t="shared" si="6"/>
        <v>103571.6494201903</v>
      </c>
      <c r="J21" s="299">
        <f t="shared" si="6"/>
        <v>104053.3559080033</v>
      </c>
      <c r="K21" s="299">
        <f t="shared" si="6"/>
        <v>106738.4195003443</v>
      </c>
      <c r="L21" s="299">
        <f t="shared" si="6"/>
        <v>106326.81255262331</v>
      </c>
      <c r="M21" s="299">
        <f t="shared" si="6"/>
        <v>105555.5873082428</v>
      </c>
      <c r="N21" s="299">
        <f t="shared" si="6"/>
        <v>106519.6971740338</v>
      </c>
      <c r="O21" s="299">
        <f t="shared" ref="O21:U21" si="7">SUM(O18:O20)</f>
        <v>109094.14891123169</v>
      </c>
      <c r="P21" s="299">
        <f t="shared" si="7"/>
        <v>109394.7244461833</v>
      </c>
      <c r="Q21" s="299">
        <f t="shared" si="7"/>
        <v>113527.893233597</v>
      </c>
      <c r="R21" s="299">
        <f t="shared" si="7"/>
        <v>114606.85611671899</v>
      </c>
      <c r="S21" s="299">
        <f t="shared" si="7"/>
        <v>114733.951602168</v>
      </c>
      <c r="T21" s="299">
        <f t="shared" si="7"/>
        <v>113632.12101989551</v>
      </c>
      <c r="U21" s="299">
        <f t="shared" si="7"/>
        <v>113334.345327296</v>
      </c>
      <c r="V21" s="299"/>
      <c r="W21" s="299"/>
      <c r="X21" s="299">
        <f>+U21-Q21</f>
        <v>-193.54790630099887</v>
      </c>
      <c r="Y21" s="307">
        <f>+U21/Q21-1</f>
        <v>-1.7048489211611839E-3</v>
      </c>
      <c r="Z21" s="257"/>
      <c r="AA21" s="279"/>
    </row>
    <row r="22" spans="2:27" ht="15.75" thickTop="1" x14ac:dyDescent="0.25">
      <c r="B22" s="276"/>
      <c r="C22" s="277"/>
      <c r="D22" s="277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77"/>
      <c r="Y22" s="309"/>
      <c r="Z22" s="257"/>
    </row>
    <row r="23" spans="2:27" x14ac:dyDescent="0.25">
      <c r="B23" s="263" t="s">
        <v>270</v>
      </c>
      <c r="C23" s="264"/>
      <c r="D23" s="264"/>
      <c r="E23" s="264"/>
      <c r="F23" s="264"/>
      <c r="G23" s="264"/>
      <c r="H23" s="264"/>
      <c r="I23" s="264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7"/>
    </row>
    <row r="24" spans="2:27" x14ac:dyDescent="0.25">
      <c r="B24" s="276"/>
      <c r="C24" s="277"/>
      <c r="D24" s="277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77"/>
      <c r="Y24" s="309"/>
      <c r="Z24" s="257"/>
    </row>
    <row r="25" spans="2:27" x14ac:dyDescent="0.2">
      <c r="B25" s="284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8">
        <f t="shared" ref="Y25:Y28" si="9">+U25/Q25-1</f>
        <v>-2.7720476569657704E-2</v>
      </c>
      <c r="Z25" s="257"/>
      <c r="AA25" s="279"/>
    </row>
    <row r="26" spans="2:27" x14ac:dyDescent="0.2">
      <c r="B26" s="284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8">
        <f t="shared" si="9"/>
        <v>0.42517406378040734</v>
      </c>
      <c r="Z26" s="257"/>
      <c r="AA26" s="279"/>
    </row>
    <row r="27" spans="2:27" x14ac:dyDescent="0.2">
      <c r="B27" s="284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8">
        <f t="shared" si="9"/>
        <v>0.3932607125456633</v>
      </c>
      <c r="Z27" s="257"/>
      <c r="AA27" s="279"/>
    </row>
    <row r="28" spans="2:27" x14ac:dyDescent="0.2">
      <c r="B28" s="284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8">
        <f t="shared" si="9"/>
        <v>-1.720136108509416</v>
      </c>
      <c r="Z28" s="257"/>
      <c r="AA28" s="279"/>
    </row>
    <row r="29" spans="2:27" x14ac:dyDescent="0.2">
      <c r="B29" s="285" t="s">
        <v>285</v>
      </c>
      <c r="C29" s="289">
        <v>4425</v>
      </c>
      <c r="D29" s="289">
        <v>4840</v>
      </c>
      <c r="E29" s="278">
        <v>4972.41</v>
      </c>
      <c r="F29" s="289">
        <v>5373.1093829439997</v>
      </c>
      <c r="G29" s="289">
        <v>5359.6900890699999</v>
      </c>
      <c r="H29" s="289">
        <v>5294.4533961699999</v>
      </c>
      <c r="I29" s="289">
        <v>5478.5843992979999</v>
      </c>
      <c r="J29" s="289">
        <v>5686.4098960580004</v>
      </c>
      <c r="K29" s="289">
        <v>5813.3361165269998</v>
      </c>
      <c r="L29" s="292">
        <v>6075.385418289</v>
      </c>
      <c r="M29" s="292">
        <v>6245.2749454739997</v>
      </c>
      <c r="N29" s="292">
        <v>6647.8490746509997</v>
      </c>
      <c r="O29" s="292">
        <v>6485.3020718070002</v>
      </c>
      <c r="P29" s="330">
        <v>6787.5274194599997</v>
      </c>
      <c r="Q29" s="330">
        <v>6358.1153717899997</v>
      </c>
      <c r="R29" s="330">
        <v>5550.9858648249992</v>
      </c>
      <c r="S29" s="330">
        <v>5354.9643186920002</v>
      </c>
      <c r="T29" s="330">
        <v>5542.3731211069999</v>
      </c>
      <c r="U29" s="330">
        <v>5703.846116836</v>
      </c>
      <c r="V29" s="330"/>
      <c r="W29" s="330"/>
      <c r="X29" s="278">
        <f>+U29-Q29</f>
        <v>-654.26925495399973</v>
      </c>
      <c r="Y29" s="308">
        <f>+U29/Q29-1</f>
        <v>-0.10290301711996197</v>
      </c>
      <c r="Z29" s="257"/>
      <c r="AA29" s="279"/>
    </row>
    <row r="30" spans="2:27" s="282" customFormat="1" ht="15.75" thickBot="1" x14ac:dyDescent="0.3">
      <c r="B30" s="280" t="s">
        <v>286</v>
      </c>
      <c r="C30" s="299">
        <v>13495</v>
      </c>
      <c r="D30" s="299">
        <v>13964</v>
      </c>
      <c r="E30" s="299">
        <v>14287.721000000001</v>
      </c>
      <c r="F30" s="299">
        <f t="shared" ref="F30:N30" si="10">SUM(F25:F29)</f>
        <v>14687.207813098999</v>
      </c>
      <c r="G30" s="299">
        <f t="shared" si="10"/>
        <v>14312.740977228999</v>
      </c>
      <c r="H30" s="299">
        <f t="shared" si="10"/>
        <v>14074.62611148</v>
      </c>
      <c r="I30" s="299">
        <f t="shared" si="10"/>
        <v>14318.029379627998</v>
      </c>
      <c r="J30" s="299">
        <f t="shared" si="10"/>
        <v>14469.990470188</v>
      </c>
      <c r="K30" s="299">
        <f t="shared" si="10"/>
        <v>14745.465813186998</v>
      </c>
      <c r="L30" s="299">
        <f t="shared" si="10"/>
        <v>15161.319911129001</v>
      </c>
      <c r="M30" s="299">
        <f t="shared" si="10"/>
        <v>15473.067497173</v>
      </c>
      <c r="N30" s="299">
        <f t="shared" si="10"/>
        <v>16042.999599208</v>
      </c>
      <c r="O30" s="299">
        <f t="shared" ref="O30:U30" si="11">SUM(O25:O29)</f>
        <v>15896.216688052002</v>
      </c>
      <c r="P30" s="299">
        <f t="shared" si="11"/>
        <v>15869.451734899198</v>
      </c>
      <c r="Q30" s="299">
        <f t="shared" si="11"/>
        <v>15661.155562731145</v>
      </c>
      <c r="R30" s="299">
        <f t="shared" si="11"/>
        <v>15760.483314862418</v>
      </c>
      <c r="S30" s="299">
        <f t="shared" si="11"/>
        <v>15618.472012315986</v>
      </c>
      <c r="T30" s="299">
        <f t="shared" si="11"/>
        <v>15586.743478982542</v>
      </c>
      <c r="U30" s="299">
        <f t="shared" si="11"/>
        <v>15649.878322373257</v>
      </c>
      <c r="V30" s="299"/>
      <c r="W30" s="299"/>
      <c r="X30" s="299">
        <f>+U30-Q30</f>
        <v>-11.277240357887422</v>
      </c>
      <c r="Y30" s="307">
        <f>+U30/Q30-1</f>
        <v>-7.2007715603850109E-4</v>
      </c>
      <c r="Z30" s="257"/>
      <c r="AA30" s="279"/>
    </row>
    <row r="31" spans="2:27" ht="15.75" thickTop="1" x14ac:dyDescent="0.2">
      <c r="B31" s="276"/>
      <c r="C31" s="294"/>
      <c r="D31" s="277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77"/>
      <c r="Y31" s="308"/>
    </row>
    <row r="32" spans="2:27" s="282" customFormat="1" ht="15.75" thickBot="1" x14ac:dyDescent="0.3">
      <c r="B32" s="263" t="s">
        <v>287</v>
      </c>
      <c r="C32" s="299">
        <v>121039</v>
      </c>
      <c r="D32" s="299">
        <v>120136</v>
      </c>
      <c r="E32" s="299">
        <v>118768.421</v>
      </c>
      <c r="F32" s="299">
        <f t="shared" ref="F32:U32" si="12">+F30+F21</f>
        <v>119571.0550062805</v>
      </c>
      <c r="G32" s="299">
        <f t="shared" si="12"/>
        <v>119736.60936898104</v>
      </c>
      <c r="H32" s="299">
        <f t="shared" si="12"/>
        <v>117745.33517346479</v>
      </c>
      <c r="I32" s="299">
        <f t="shared" si="12"/>
        <v>117889.6787998183</v>
      </c>
      <c r="J32" s="299">
        <f t="shared" si="12"/>
        <v>118523.3463781913</v>
      </c>
      <c r="K32" s="299">
        <f t="shared" si="12"/>
        <v>121483.8853135313</v>
      </c>
      <c r="L32" s="299">
        <f t="shared" si="12"/>
        <v>121488.13246375231</v>
      </c>
      <c r="M32" s="299">
        <f t="shared" si="12"/>
        <v>121028.6548054158</v>
      </c>
      <c r="N32" s="299">
        <f t="shared" si="12"/>
        <v>122562.6967732418</v>
      </c>
      <c r="O32" s="299">
        <f t="shared" si="12"/>
        <v>124990.36559928369</v>
      </c>
      <c r="P32" s="299">
        <f t="shared" si="12"/>
        <v>125264.1761810825</v>
      </c>
      <c r="Q32" s="299">
        <f t="shared" si="12"/>
        <v>129189.04879632815</v>
      </c>
      <c r="R32" s="299">
        <f t="shared" si="12"/>
        <v>130367.33943158141</v>
      </c>
      <c r="S32" s="299">
        <f t="shared" si="12"/>
        <v>130352.423614484</v>
      </c>
      <c r="T32" s="299">
        <f t="shared" si="12"/>
        <v>129218.86449887804</v>
      </c>
      <c r="U32" s="299">
        <f t="shared" si="12"/>
        <v>128984.22364966926</v>
      </c>
      <c r="V32" s="299"/>
      <c r="W32" s="299"/>
      <c r="X32" s="299">
        <f>+U32-Q32</f>
        <v>-204.82514665888448</v>
      </c>
      <c r="Y32" s="307">
        <f>+U32/Q32-1</f>
        <v>-1.5854683393621283E-3</v>
      </c>
      <c r="Z32" s="257"/>
      <c r="AA32" s="279"/>
    </row>
    <row r="33" spans="2:27" ht="15.75" thickTop="1" x14ac:dyDescent="0.2">
      <c r="B33" s="276"/>
      <c r="C33" s="277"/>
      <c r="D33" s="27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77"/>
      <c r="Y33" s="311"/>
    </row>
    <row r="34" spans="2:27" x14ac:dyDescent="0.25">
      <c r="B34" s="286" t="s">
        <v>288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12">
        <f>+U34/Q34-1</f>
        <v>3.1685378504366035E-2</v>
      </c>
      <c r="Z34" s="257"/>
      <c r="AA34" s="279"/>
    </row>
    <row r="35" spans="2:27" x14ac:dyDescent="0.2">
      <c r="B35" s="300" t="s">
        <v>289</v>
      </c>
      <c r="C35" s="277">
        <v>16518</v>
      </c>
      <c r="D35" s="298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8">
        <f>+X35/Q35-1</f>
        <v>-0.81986705632915013</v>
      </c>
      <c r="Z35" s="257"/>
      <c r="AA35" s="279"/>
    </row>
    <row r="36" spans="2:27" x14ac:dyDescent="0.2">
      <c r="B36" s="300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8">
        <f>+U36/Q36-1</f>
        <v>-2.495571000272534E-3</v>
      </c>
      <c r="Z36" s="257"/>
      <c r="AA36" s="279"/>
    </row>
    <row r="37" spans="2:27" x14ac:dyDescent="0.25">
      <c r="B37" s="288"/>
      <c r="C37" s="295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</row>
    <row r="38" spans="2:27" x14ac:dyDescent="0.25"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X38" s="257"/>
      <c r="Y38" s="257"/>
    </row>
    <row r="39" spans="2:27" x14ac:dyDescent="0.25">
      <c r="B39" s="291" t="s">
        <v>291</v>
      </c>
      <c r="C39" s="291"/>
      <c r="D39" s="291"/>
      <c r="E39" s="291"/>
      <c r="F39" s="291"/>
      <c r="G39" s="291"/>
      <c r="H39" s="291"/>
      <c r="I39" s="291"/>
      <c r="J39" s="301"/>
      <c r="K39" s="301"/>
      <c r="L39" s="30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</row>
    <row r="40" spans="2:27" x14ac:dyDescent="0.25">
      <c r="B40" s="291"/>
      <c r="C40" s="291"/>
      <c r="D40" s="291"/>
      <c r="E40" s="291"/>
      <c r="F40" s="291"/>
      <c r="G40" s="301"/>
      <c r="H40" s="301"/>
      <c r="I40" s="301"/>
      <c r="J40" s="301"/>
      <c r="K40" s="301"/>
      <c r="L40" s="30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</row>
    <row r="41" spans="2:27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</row>
    <row r="42" spans="2:27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</row>
    <row r="43" spans="2:27" x14ac:dyDescent="0.25">
      <c r="B43" s="386" t="s">
        <v>262</v>
      </c>
      <c r="C43" s="388" t="s">
        <v>263</v>
      </c>
      <c r="F43" s="314">
        <v>43360</v>
      </c>
      <c r="G43" s="314">
        <v>43451</v>
      </c>
      <c r="H43" s="314">
        <v>43177</v>
      </c>
      <c r="I43" s="314">
        <v>43269</v>
      </c>
      <c r="J43" s="323">
        <v>43344</v>
      </c>
      <c r="K43" s="323">
        <v>43435</v>
      </c>
      <c r="L43" s="323">
        <v>43525</v>
      </c>
      <c r="M43" s="323">
        <v>43617</v>
      </c>
      <c r="N43" s="323">
        <v>43709</v>
      </c>
      <c r="O43" s="323">
        <v>43800</v>
      </c>
      <c r="P43" s="323">
        <v>43891</v>
      </c>
      <c r="Q43" s="323">
        <v>43983</v>
      </c>
      <c r="R43" s="323">
        <v>44075</v>
      </c>
      <c r="S43" s="323">
        <v>44166</v>
      </c>
      <c r="T43" s="323">
        <v>44256</v>
      </c>
      <c r="U43" s="323">
        <v>44348</v>
      </c>
      <c r="V43" s="323"/>
      <c r="W43" s="323"/>
    </row>
    <row r="44" spans="2:27" x14ac:dyDescent="0.25">
      <c r="B44" s="387"/>
      <c r="C44" s="389"/>
      <c r="F44" s="315"/>
      <c r="G44" s="315"/>
      <c r="H44" s="315"/>
      <c r="I44" s="315"/>
      <c r="J44" s="315"/>
      <c r="K44" s="315"/>
      <c r="L44" s="315"/>
    </row>
    <row r="45" spans="2:27" x14ac:dyDescent="0.25">
      <c r="B45" s="258"/>
      <c r="C45" s="259"/>
    </row>
    <row r="46" spans="2:27" x14ac:dyDescent="0.25">
      <c r="B46" s="261" t="s">
        <v>265</v>
      </c>
      <c r="C46" s="262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25">
      <c r="B47" s="261" t="s">
        <v>266</v>
      </c>
      <c r="C47" s="262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25">
      <c r="B49" s="261" t="s">
        <v>271</v>
      </c>
      <c r="C49" s="262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25">
      <c r="B50" s="266" t="s">
        <v>272</v>
      </c>
      <c r="C50" s="267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25">
      <c r="B52" s="1" t="s">
        <v>268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8" t="e">
        <f>((#REF!/(6/12))/(('Banco BS no usar'!M14+I14)/2))</f>
        <v>#REF!</v>
      </c>
      <c r="N52" s="318" t="e">
        <f>((#REF!/(9/12))/(('Banco BS no usar'!N14+J14)/2))</f>
        <v>#REF!</v>
      </c>
      <c r="O52" s="318" t="e">
        <f>((#REF!/(12/12))/(('Banco BS no usar'!O14+K14)/2))</f>
        <v>#REF!</v>
      </c>
      <c r="P52" s="318" t="e">
        <f>((#REF!/(3/12))/(('Banco BS no usar'!P14+L14)/2))</f>
        <v>#REF!</v>
      </c>
      <c r="Q52" s="331" t="e">
        <f>((#REF!/(6/12))/(('Banco BS no usar'!Q14+M14)/2))</f>
        <v>#REF!</v>
      </c>
      <c r="R52" s="318" t="e">
        <f>((#REF!/(9/12))/(('Banco BS no usar'!R14+N14)/2))</f>
        <v>#REF!</v>
      </c>
      <c r="S52" s="318" t="e">
        <f>((#REF!/(12/12))/(('Banco BS no usar'!S14+O14)/2))</f>
        <v>#REF!</v>
      </c>
      <c r="T52" s="318" t="e">
        <f>((#REF!/(3/12))/(('Banco BS no usar'!T14+P14)/2))</f>
        <v>#REF!</v>
      </c>
      <c r="U52" s="318" t="e">
        <f>((#REF!/(6/12))/(('Banco BS no usar'!U14+Q14)/2))</f>
        <v>#REF!</v>
      </c>
      <c r="V52" s="318"/>
      <c r="W52" s="318"/>
    </row>
    <row r="53" spans="2:23" x14ac:dyDescent="0.25">
      <c r="B53" s="1" t="s">
        <v>269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8" t="e">
        <f>((#REF!/(6/12))/(('Banco BS no usar'!M30+I30)/2))</f>
        <v>#REF!</v>
      </c>
      <c r="N53" s="318" t="e">
        <f>((#REF!/(9/12))/(('Banco BS no usar'!N30+J30)/2))</f>
        <v>#REF!</v>
      </c>
      <c r="O53" s="318" t="e">
        <f>((#REF!/(12/12))/(('Banco BS no usar'!O30+K30)/2))</f>
        <v>#REF!</v>
      </c>
      <c r="P53" s="318" t="e">
        <f>((#REF!/(3/12))/(('Banco BS no usar'!P30+L30)/2))</f>
        <v>#REF!</v>
      </c>
      <c r="Q53" s="331" t="e">
        <f>((#REF!/(6/12))/(('Banco BS no usar'!Q30+M30)/2))</f>
        <v>#REF!</v>
      </c>
      <c r="R53" s="331" t="e">
        <f>((#REF!/(9/12))/(('Banco BS no usar'!R30+N30)/2))</f>
        <v>#REF!</v>
      </c>
      <c r="S53" s="331" t="e">
        <f>((#REF!/(12/12))/(('Banco BS no usar'!S30+O30)/2))</f>
        <v>#REF!</v>
      </c>
      <c r="T53" s="331" t="e">
        <f>((#REF!/(3/12))/(('Banco BS no usar'!T30+P30)/2))</f>
        <v>#REF!</v>
      </c>
      <c r="U53" s="331" t="e">
        <f>((#REF!/(6/12))/(('Banco BS no usar'!U30+Q30)/2))</f>
        <v>#REF!</v>
      </c>
      <c r="V53" s="331"/>
      <c r="W53" s="331"/>
    </row>
    <row r="54" spans="2:23" x14ac:dyDescent="0.25"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085D-2705-46AE-9867-6F36CFBC4C2E}">
  <dimension ref="B1:O40"/>
  <sheetViews>
    <sheetView tabSelected="1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6.7109375" style="1" bestFit="1" customWidth="1"/>
    <col min="3" max="3" width="17.7109375" style="1" bestFit="1" customWidth="1"/>
    <col min="4" max="7" width="13.42578125" style="1" customWidth="1"/>
    <col min="8" max="9" width="13.42578125" style="378" customWidth="1"/>
    <col min="10" max="10" width="11.28515625" style="1" customWidth="1"/>
    <col min="11" max="11" width="11.28515625" style="1" bestFit="1" customWidth="1"/>
    <col min="12" max="12" width="3" style="1" customWidth="1"/>
    <col min="13" max="13" width="13.28515625" style="1" hidden="1" customWidth="1"/>
    <col min="14" max="14" width="0" style="302" hidden="1" customWidth="1"/>
    <col min="15" max="16384" width="11.42578125" style="1"/>
  </cols>
  <sheetData>
    <row r="1" spans="2:15" ht="18.75" x14ac:dyDescent="0.25">
      <c r="B1" s="385" t="s">
        <v>119</v>
      </c>
      <c r="C1" s="385"/>
      <c r="D1" s="385"/>
      <c r="E1" s="385"/>
      <c r="F1" s="385"/>
      <c r="G1" s="385"/>
      <c r="H1" s="385"/>
      <c r="I1" s="385"/>
      <c r="J1" s="385"/>
      <c r="K1" s="385"/>
    </row>
    <row r="2" spans="2:15" ht="18.75" x14ac:dyDescent="0.25">
      <c r="B2" s="385" t="s">
        <v>273</v>
      </c>
      <c r="C2" s="385"/>
      <c r="D2" s="385"/>
      <c r="E2" s="385"/>
      <c r="F2" s="385"/>
      <c r="G2" s="385"/>
      <c r="H2" s="385"/>
      <c r="I2" s="385"/>
      <c r="J2" s="385"/>
      <c r="K2" s="385"/>
    </row>
    <row r="3" spans="2:15" ht="18.75" x14ac:dyDescent="0.25">
      <c r="B3" s="385" t="s">
        <v>274</v>
      </c>
      <c r="C3" s="385"/>
      <c r="D3" s="385"/>
      <c r="E3" s="385"/>
      <c r="F3" s="385"/>
      <c r="G3" s="385"/>
      <c r="H3" s="385"/>
      <c r="I3" s="385"/>
      <c r="J3" s="385"/>
      <c r="K3" s="385"/>
    </row>
    <row r="4" spans="2:15" ht="18.75" x14ac:dyDescent="0.25">
      <c r="B4" s="385" t="s">
        <v>333</v>
      </c>
      <c r="C4" s="385"/>
      <c r="D4" s="385"/>
      <c r="E4" s="385"/>
      <c r="F4" s="385"/>
      <c r="G4" s="385"/>
      <c r="H4" s="385"/>
      <c r="I4" s="385"/>
      <c r="J4" s="385"/>
      <c r="K4" s="385"/>
      <c r="L4" s="326"/>
    </row>
    <row r="5" spans="2:15" ht="18.75" x14ac:dyDescent="0.25">
      <c r="B5" s="271"/>
      <c r="C5" s="271"/>
      <c r="D5" s="271"/>
      <c r="E5" s="271"/>
      <c r="F5" s="271"/>
      <c r="G5" s="271"/>
      <c r="H5" s="271"/>
      <c r="I5" s="271"/>
      <c r="J5" s="271"/>
      <c r="K5" s="271"/>
    </row>
    <row r="6" spans="2:15" ht="45" x14ac:dyDescent="0.25">
      <c r="B6" s="263" t="s">
        <v>0</v>
      </c>
      <c r="C6" s="296" t="s">
        <v>324</v>
      </c>
      <c r="D6" s="296" t="s">
        <v>325</v>
      </c>
      <c r="E6" s="296" t="s">
        <v>326</v>
      </c>
      <c r="F6" s="296" t="s">
        <v>327</v>
      </c>
      <c r="G6" s="296" t="s">
        <v>328</v>
      </c>
      <c r="H6" s="357" t="s">
        <v>329</v>
      </c>
      <c r="I6" s="394" t="s">
        <v>330</v>
      </c>
      <c r="J6" s="394" t="s">
        <v>334</v>
      </c>
      <c r="K6" s="394" t="s">
        <v>260</v>
      </c>
      <c r="M6" s="358" t="s">
        <v>331</v>
      </c>
      <c r="N6" s="359" t="s">
        <v>332</v>
      </c>
    </row>
    <row r="7" spans="2:15" x14ac:dyDescent="0.25">
      <c r="B7" s="273"/>
      <c r="C7" s="275"/>
      <c r="D7" s="275"/>
      <c r="E7" s="275"/>
      <c r="F7" s="275"/>
      <c r="G7" s="275"/>
      <c r="H7" s="360"/>
      <c r="I7" s="254"/>
      <c r="J7" s="361"/>
      <c r="K7" s="361"/>
    </row>
    <row r="8" spans="2:15" x14ac:dyDescent="0.2">
      <c r="B8" s="276" t="s">
        <v>4</v>
      </c>
      <c r="C8" s="278">
        <v>166.506012</v>
      </c>
      <c r="D8" s="278">
        <v>167.643292</v>
      </c>
      <c r="E8" s="278">
        <v>136.95433199999999</v>
      </c>
      <c r="F8" s="278">
        <v>192.49552399999999</v>
      </c>
      <c r="G8" s="278">
        <v>247.859318</v>
      </c>
      <c r="H8" s="362">
        <v>280.98850499999998</v>
      </c>
      <c r="I8" s="254">
        <v>191</v>
      </c>
      <c r="J8" s="256">
        <v>-89.988504999999975</v>
      </c>
      <c r="K8" s="308">
        <v>-0.32025689093580534</v>
      </c>
      <c r="L8" s="306"/>
      <c r="M8" s="306">
        <v>81.353306000000003</v>
      </c>
      <c r="N8" s="302">
        <v>0.48859080235493241</v>
      </c>
      <c r="O8" s="363"/>
    </row>
    <row r="9" spans="2:15" x14ac:dyDescent="0.2">
      <c r="B9" s="276" t="s">
        <v>5</v>
      </c>
      <c r="C9" s="278">
        <v>175.19086899999999</v>
      </c>
      <c r="D9" s="278">
        <v>185.35867999999999</v>
      </c>
      <c r="E9" s="278">
        <v>178.31670500000001</v>
      </c>
      <c r="F9" s="278">
        <v>189.81166300000001</v>
      </c>
      <c r="G9" s="278">
        <v>204.32822200000001</v>
      </c>
      <c r="H9" s="362">
        <v>131.45466400000001</v>
      </c>
      <c r="I9" s="254">
        <v>7</v>
      </c>
      <c r="J9" s="256">
        <v>-124.45466400000001</v>
      </c>
      <c r="K9" s="308">
        <v>-0.94674970223954924</v>
      </c>
      <c r="M9" s="306">
        <v>29.137353000000019</v>
      </c>
      <c r="N9" s="302">
        <v>0.16631776054492897</v>
      </c>
      <c r="O9" s="363"/>
    </row>
    <row r="10" spans="2:15" x14ac:dyDescent="0.25">
      <c r="B10" s="276" t="s">
        <v>292</v>
      </c>
      <c r="C10" s="278">
        <v>1420.2213609999999</v>
      </c>
      <c r="D10" s="278">
        <v>1525.1981820000001</v>
      </c>
      <c r="E10" s="278">
        <v>1566.5313490000001</v>
      </c>
      <c r="F10" s="278">
        <v>1602.2471290000001</v>
      </c>
      <c r="G10" s="278">
        <v>1567.9659059999999</v>
      </c>
      <c r="H10" s="362">
        <v>1377.965226</v>
      </c>
      <c r="I10" s="254">
        <v>539</v>
      </c>
      <c r="J10" s="256">
        <v>-838.96522600000003</v>
      </c>
      <c r="K10" s="278">
        <v>-0.60884353985867568</v>
      </c>
      <c r="M10" s="306">
        <v>147.74454500000002</v>
      </c>
      <c r="N10" s="302">
        <v>0.10402923731267553</v>
      </c>
    </row>
    <row r="11" spans="2:15" x14ac:dyDescent="0.2">
      <c r="B11" s="276" t="s">
        <v>6</v>
      </c>
      <c r="C11" s="278">
        <v>68.106710000000007</v>
      </c>
      <c r="D11" s="278">
        <v>57.656644999999997</v>
      </c>
      <c r="E11" s="278">
        <v>80.112088999999997</v>
      </c>
      <c r="F11" s="278">
        <v>69.343703000000005</v>
      </c>
      <c r="G11" s="278">
        <v>79.038195000000002</v>
      </c>
      <c r="H11" s="362">
        <v>73.672421999999997</v>
      </c>
      <c r="I11" s="254">
        <v>70</v>
      </c>
      <c r="J11" s="256">
        <v>-3.6724219999999974</v>
      </c>
      <c r="K11" s="308">
        <v>-4.9847987894303225E-2</v>
      </c>
      <c r="M11" s="306">
        <v>10.931484999999995</v>
      </c>
      <c r="N11" s="302">
        <v>0.1605052571178375</v>
      </c>
    </row>
    <row r="12" spans="2:15" x14ac:dyDescent="0.25">
      <c r="B12" s="276" t="s">
        <v>275</v>
      </c>
      <c r="C12" s="278"/>
      <c r="D12" s="278"/>
      <c r="E12" s="278"/>
      <c r="F12" s="278"/>
      <c r="G12" s="278"/>
      <c r="H12" s="362"/>
      <c r="I12" s="254"/>
      <c r="J12" s="256">
        <v>0</v>
      </c>
      <c r="K12" s="277">
        <v>0</v>
      </c>
      <c r="M12" s="306">
        <v>0</v>
      </c>
      <c r="N12" s="297">
        <v>0</v>
      </c>
    </row>
    <row r="13" spans="2:15" x14ac:dyDescent="0.2">
      <c r="B13" s="276" t="s">
        <v>7</v>
      </c>
      <c r="C13" s="278">
        <v>186.903808</v>
      </c>
      <c r="D13" s="278">
        <v>212.34374700000001</v>
      </c>
      <c r="E13" s="278">
        <v>251.36544599999999</v>
      </c>
      <c r="F13" s="278">
        <v>255.61384000000001</v>
      </c>
      <c r="G13" s="278">
        <v>259.94140900000002</v>
      </c>
      <c r="H13" s="362">
        <v>242.94099900000001</v>
      </c>
      <c r="I13" s="254">
        <v>20</v>
      </c>
      <c r="J13" s="256">
        <v>-222.94099900000001</v>
      </c>
      <c r="K13" s="308">
        <v>-0.91767548465543269</v>
      </c>
      <c r="M13" s="364">
        <v>73.037601000000024</v>
      </c>
      <c r="N13" s="365">
        <v>0.39077642013585956</v>
      </c>
    </row>
    <row r="14" spans="2:15" s="282" customFormat="1" ht="15.75" thickBot="1" x14ac:dyDescent="0.3">
      <c r="B14" s="280" t="s">
        <v>276</v>
      </c>
      <c r="C14" s="299">
        <v>2016.9287599999998</v>
      </c>
      <c r="D14" s="299">
        <v>2148.200546</v>
      </c>
      <c r="E14" s="299">
        <v>2213.2799209999998</v>
      </c>
      <c r="F14" s="299">
        <v>2309.5118590000002</v>
      </c>
      <c r="G14" s="366">
        <v>2359.1330499999999</v>
      </c>
      <c r="H14" s="366">
        <v>2107.0218159999999</v>
      </c>
      <c r="I14" s="366">
        <v>827</v>
      </c>
      <c r="J14" s="367">
        <v>-1280.0218159999999</v>
      </c>
      <c r="K14" s="307">
        <v>-0.60750287741681364</v>
      </c>
      <c r="M14" s="368">
        <v>342.20429000000013</v>
      </c>
      <c r="N14" s="369">
        <v>0.16966602727207886</v>
      </c>
    </row>
    <row r="15" spans="2:15" ht="15.75" thickTop="1" x14ac:dyDescent="0.25">
      <c r="B15" s="276"/>
      <c r="C15" s="278"/>
      <c r="D15" s="278"/>
      <c r="E15" s="278"/>
      <c r="F15" s="278"/>
      <c r="G15" s="278"/>
      <c r="H15" s="362"/>
      <c r="I15" s="254"/>
      <c r="J15" s="370"/>
      <c r="K15" s="292"/>
    </row>
    <row r="16" spans="2:15" x14ac:dyDescent="0.25">
      <c r="B16" s="263" t="s">
        <v>277</v>
      </c>
      <c r="C16" s="283"/>
      <c r="D16" s="283"/>
      <c r="E16" s="283"/>
      <c r="F16" s="283"/>
      <c r="G16" s="283"/>
      <c r="H16" s="371"/>
      <c r="I16" s="371"/>
      <c r="J16" s="372"/>
      <c r="K16" s="283"/>
    </row>
    <row r="17" spans="2:14" x14ac:dyDescent="0.25">
      <c r="B17" s="276"/>
      <c r="C17" s="278"/>
      <c r="D17" s="278"/>
      <c r="E17" s="278"/>
      <c r="F17" s="278"/>
      <c r="G17" s="278"/>
      <c r="H17" s="362"/>
      <c r="I17" s="254"/>
      <c r="J17" s="256"/>
      <c r="K17" s="293"/>
    </row>
    <row r="18" spans="2:14" x14ac:dyDescent="0.2">
      <c r="B18" s="276" t="s">
        <v>8</v>
      </c>
      <c r="C18" s="278">
        <v>1228.5904849999999</v>
      </c>
      <c r="D18" s="278">
        <v>1192.2192150000001</v>
      </c>
      <c r="E18" s="278">
        <v>1209.4792050000001</v>
      </c>
      <c r="F18" s="278">
        <v>1262.607526</v>
      </c>
      <c r="G18" s="278">
        <v>1308.7362270000001</v>
      </c>
      <c r="H18" s="362">
        <v>1236.2753520000001</v>
      </c>
      <c r="I18" s="1">
        <v>453</v>
      </c>
      <c r="J18" s="256">
        <v>-783.27535200000011</v>
      </c>
      <c r="K18" s="308">
        <v>-0.63357677618731656</v>
      </c>
      <c r="M18" s="306">
        <v>80.145742000000155</v>
      </c>
      <c r="N18" s="302">
        <v>6.523389443309921E-2</v>
      </c>
    </row>
    <row r="19" spans="2:14" x14ac:dyDescent="0.2">
      <c r="B19" s="276" t="s">
        <v>278</v>
      </c>
      <c r="C19" s="278">
        <v>278.93558899999999</v>
      </c>
      <c r="D19" s="278">
        <v>341.55700400000001</v>
      </c>
      <c r="E19" s="278">
        <v>381.122659</v>
      </c>
      <c r="F19" s="278">
        <v>387.21006599999998</v>
      </c>
      <c r="G19" s="278">
        <v>389.93770499999999</v>
      </c>
      <c r="H19" s="362">
        <v>317.20964900000001</v>
      </c>
      <c r="I19" s="1">
        <v>202</v>
      </c>
      <c r="J19" s="256">
        <v>-115.20964900000001</v>
      </c>
      <c r="K19" s="308">
        <v>-0.36319717689293873</v>
      </c>
      <c r="M19" s="306">
        <v>111.002116</v>
      </c>
      <c r="N19" s="302">
        <v>0.39794891859424936</v>
      </c>
    </row>
    <row r="20" spans="2:14" x14ac:dyDescent="0.2">
      <c r="B20" s="276" t="s">
        <v>279</v>
      </c>
      <c r="C20" s="278">
        <v>43.49532</v>
      </c>
      <c r="D20" s="278">
        <v>115.121544</v>
      </c>
      <c r="E20" s="278">
        <v>100.97978999999999</v>
      </c>
      <c r="F20" s="278">
        <v>104.256874</v>
      </c>
      <c r="G20" s="278">
        <v>94.827178000000004</v>
      </c>
      <c r="H20" s="362">
        <v>88.459402999999995</v>
      </c>
      <c r="I20" s="1">
        <v>16</v>
      </c>
      <c r="J20" s="256">
        <v>-72.459402999999995</v>
      </c>
      <c r="K20" s="308">
        <v>-0.81912606848590197</v>
      </c>
      <c r="M20" s="364">
        <v>51.331858000000004</v>
      </c>
      <c r="N20" s="365">
        <v>1.1801696826233261</v>
      </c>
    </row>
    <row r="21" spans="2:14" s="282" customFormat="1" ht="15.75" thickBot="1" x14ac:dyDescent="0.3">
      <c r="B21" s="280" t="s">
        <v>280</v>
      </c>
      <c r="C21" s="299">
        <v>1551.0213939999999</v>
      </c>
      <c r="D21" s="299">
        <v>1648.8977630000002</v>
      </c>
      <c r="E21" s="299">
        <v>1691.5816540000003</v>
      </c>
      <c r="F21" s="299">
        <v>1754.0744659999998</v>
      </c>
      <c r="G21" s="366">
        <v>1793.5011100000002</v>
      </c>
      <c r="H21" s="366">
        <v>1641.9444040000001</v>
      </c>
      <c r="I21" s="373">
        <v>671</v>
      </c>
      <c r="J21" s="366">
        <v>-970.94440400000008</v>
      </c>
      <c r="K21" s="307">
        <v>-0.59133817298237834</v>
      </c>
      <c r="M21" s="368">
        <v>242.47971600000028</v>
      </c>
      <c r="N21" s="369">
        <v>0.15633550700075019</v>
      </c>
    </row>
    <row r="22" spans="2:14" ht="15.75" thickTop="1" x14ac:dyDescent="0.25">
      <c r="B22" s="276"/>
      <c r="C22" s="278"/>
      <c r="D22" s="278"/>
      <c r="E22" s="278"/>
      <c r="F22" s="278"/>
      <c r="G22" s="278"/>
      <c r="H22" s="362"/>
      <c r="I22" s="254"/>
      <c r="J22" s="256"/>
      <c r="K22" s="292"/>
    </row>
    <row r="23" spans="2:14" x14ac:dyDescent="0.25">
      <c r="B23" s="263" t="s">
        <v>270</v>
      </c>
      <c r="C23" s="283"/>
      <c r="D23" s="283"/>
      <c r="E23" s="283"/>
      <c r="F23" s="283"/>
      <c r="G23" s="283"/>
      <c r="H23" s="371"/>
      <c r="I23" s="371"/>
      <c r="J23" s="372"/>
      <c r="K23" s="283"/>
    </row>
    <row r="24" spans="2:14" x14ac:dyDescent="0.25">
      <c r="B24" s="276"/>
      <c r="C24" s="278"/>
      <c r="D24" s="278"/>
      <c r="E24" s="278"/>
      <c r="F24" s="278"/>
      <c r="G24" s="278"/>
      <c r="H24" s="362"/>
      <c r="I24" s="254"/>
      <c r="J24" s="256"/>
      <c r="K24" s="293"/>
    </row>
    <row r="25" spans="2:14" x14ac:dyDescent="0.2">
      <c r="B25" s="284" t="s">
        <v>281</v>
      </c>
      <c r="C25" s="278">
        <v>288.40428200000002</v>
      </c>
      <c r="D25" s="278">
        <v>339.22225200000003</v>
      </c>
      <c r="E25" s="278">
        <v>334</v>
      </c>
      <c r="F25" s="278">
        <v>397.78069399999998</v>
      </c>
      <c r="G25" s="278">
        <v>346.67462899999998</v>
      </c>
      <c r="H25" s="362">
        <v>258.71907900000002</v>
      </c>
      <c r="I25" s="254">
        <v>90</v>
      </c>
      <c r="J25" s="256">
        <v>-168.71907900000002</v>
      </c>
      <c r="K25" s="308">
        <v>-0.65213234235423356</v>
      </c>
      <c r="M25" s="306">
        <v>58.270346999999958</v>
      </c>
      <c r="N25" s="302">
        <v>0.20204397311964997</v>
      </c>
    </row>
    <row r="26" spans="2:14" x14ac:dyDescent="0.2">
      <c r="B26" s="284" t="s">
        <v>282</v>
      </c>
      <c r="C26" s="278">
        <v>0</v>
      </c>
      <c r="D26" s="278">
        <v>0</v>
      </c>
      <c r="E26" s="278">
        <v>0</v>
      </c>
      <c r="F26" s="278">
        <v>0</v>
      </c>
      <c r="G26" s="278">
        <v>0</v>
      </c>
      <c r="H26" s="362">
        <v>0</v>
      </c>
      <c r="I26" s="254"/>
      <c r="J26" s="256">
        <v>0</v>
      </c>
      <c r="K26" s="308">
        <v>0</v>
      </c>
      <c r="M26" s="306">
        <v>0</v>
      </c>
      <c r="N26" s="306">
        <v>0</v>
      </c>
    </row>
    <row r="27" spans="2:14" x14ac:dyDescent="0.2">
      <c r="B27" s="284" t="s">
        <v>283</v>
      </c>
      <c r="C27" s="278">
        <v>114.635918</v>
      </c>
      <c r="D27" s="278">
        <v>100.828405</v>
      </c>
      <c r="E27" s="278">
        <v>121.929159</v>
      </c>
      <c r="F27" s="278">
        <v>97.473823999999993</v>
      </c>
      <c r="G27" s="278">
        <v>126.35734100000001</v>
      </c>
      <c r="H27" s="362">
        <v>116.839738</v>
      </c>
      <c r="I27" s="254">
        <v>48</v>
      </c>
      <c r="J27" s="256">
        <v>-68.839737999999997</v>
      </c>
      <c r="K27" s="308">
        <v>-0.58918086584548823</v>
      </c>
      <c r="M27" s="306">
        <v>11.721423000000001</v>
      </c>
      <c r="N27" s="302">
        <v>0.1022491310271533</v>
      </c>
    </row>
    <row r="28" spans="2:14" x14ac:dyDescent="0.2">
      <c r="B28" s="284" t="s">
        <v>284</v>
      </c>
      <c r="C28" s="278">
        <v>48.852927999999999</v>
      </c>
      <c r="D28" s="278">
        <v>46.384162000000003</v>
      </c>
      <c r="E28" s="278">
        <v>56.344268</v>
      </c>
      <c r="F28" s="278">
        <v>47.141782999999997</v>
      </c>
      <c r="G28" s="278">
        <v>59.421452000000002</v>
      </c>
      <c r="H28" s="362">
        <v>63.856999999999999</v>
      </c>
      <c r="I28" s="254">
        <v>14</v>
      </c>
      <c r="J28" s="256">
        <v>-49.856999999999999</v>
      </c>
      <c r="K28" s="308">
        <v>-0.78076013592871574</v>
      </c>
      <c r="M28" s="306">
        <v>10.568524000000004</v>
      </c>
      <c r="N28" s="365">
        <v>0.21633348158783858</v>
      </c>
    </row>
    <row r="29" spans="2:14" ht="15.75" thickBot="1" x14ac:dyDescent="0.25">
      <c r="B29" s="285" t="s">
        <v>285</v>
      </c>
      <c r="C29" s="278">
        <v>14.014238000000001</v>
      </c>
      <c r="D29" s="278">
        <v>12.867964000000001</v>
      </c>
      <c r="E29" s="278">
        <v>9</v>
      </c>
      <c r="F29" s="278">
        <v>13.041092000000001</v>
      </c>
      <c r="G29" s="278">
        <v>33.168519000000003</v>
      </c>
      <c r="H29" s="362">
        <v>25.661594999999998</v>
      </c>
      <c r="I29" s="254">
        <v>4</v>
      </c>
      <c r="J29" s="256">
        <v>-21.661594999999998</v>
      </c>
      <c r="K29" s="308">
        <v>-0.84412504366934327</v>
      </c>
      <c r="M29" s="374">
        <v>19.154281000000005</v>
      </c>
      <c r="N29" s="369">
        <v>1.3667729205112689</v>
      </c>
    </row>
    <row r="30" spans="2:14" s="282" customFormat="1" ht="16.5" thickTop="1" thickBot="1" x14ac:dyDescent="0.3">
      <c r="B30" s="280" t="s">
        <v>286</v>
      </c>
      <c r="C30" s="299">
        <v>465.90736600000002</v>
      </c>
      <c r="D30" s="299">
        <v>499.30278299999998</v>
      </c>
      <c r="E30" s="299">
        <v>521.27342700000008</v>
      </c>
      <c r="F30" s="299">
        <v>555.43739300000004</v>
      </c>
      <c r="G30" s="366">
        <v>565.62194100000011</v>
      </c>
      <c r="H30" s="366">
        <v>465.07741200000004</v>
      </c>
      <c r="I30" s="366">
        <v>156</v>
      </c>
      <c r="J30" s="366">
        <v>-309.07741200000004</v>
      </c>
      <c r="K30" s="307">
        <v>-0.66457197022503434</v>
      </c>
      <c r="M30" s="368">
        <v>99.714575000000082</v>
      </c>
      <c r="N30" s="375">
        <v>0.21402231919209466</v>
      </c>
    </row>
    <row r="31" spans="2:14" ht="15.75" thickTop="1" x14ac:dyDescent="0.25">
      <c r="B31" s="276"/>
      <c r="C31" s="278"/>
      <c r="D31" s="278"/>
      <c r="E31" s="278"/>
      <c r="F31" s="278"/>
      <c r="G31" s="278"/>
      <c r="H31" s="362"/>
      <c r="I31" s="254"/>
      <c r="J31" s="256"/>
      <c r="K31" s="292"/>
      <c r="M31" s="306"/>
    </row>
    <row r="32" spans="2:14" s="282" customFormat="1" ht="15.75" thickBot="1" x14ac:dyDescent="0.3">
      <c r="B32" s="263" t="s">
        <v>287</v>
      </c>
      <c r="C32" s="299">
        <v>2016.9287599999998</v>
      </c>
      <c r="D32" s="299">
        <v>2148.200546</v>
      </c>
      <c r="E32" s="299">
        <v>2212.8550810000006</v>
      </c>
      <c r="F32" s="299">
        <v>2309.5118589999997</v>
      </c>
      <c r="G32" s="366">
        <v>2359.1230510000005</v>
      </c>
      <c r="H32" s="366">
        <v>2107.0218159999999</v>
      </c>
      <c r="I32" s="366">
        <v>827</v>
      </c>
      <c r="J32" s="366">
        <v>-1280.0218160000002</v>
      </c>
      <c r="K32" s="307">
        <v>-0.60750287741681364</v>
      </c>
      <c r="M32" s="374">
        <v>342.1942910000007</v>
      </c>
      <c r="N32" s="369">
        <v>0.16966106973456055</v>
      </c>
    </row>
    <row r="33" spans="2:11" ht="15.75" thickTop="1" x14ac:dyDescent="0.25">
      <c r="B33" s="276"/>
      <c r="C33" s="278"/>
      <c r="D33" s="278"/>
      <c r="E33" s="278"/>
      <c r="F33" s="278"/>
      <c r="G33" s="278"/>
      <c r="H33" s="376"/>
      <c r="I33" s="376"/>
      <c r="J33" s="293"/>
      <c r="K33" s="293"/>
    </row>
    <row r="34" spans="2:11" x14ac:dyDescent="0.25">
      <c r="B34" s="286" t="s">
        <v>288</v>
      </c>
      <c r="C34" s="287"/>
      <c r="D34" s="287"/>
      <c r="E34" s="287"/>
      <c r="F34" s="287"/>
      <c r="G34" s="287"/>
      <c r="H34" s="343"/>
      <c r="I34" s="343"/>
      <c r="J34" s="281"/>
      <c r="K34" s="312"/>
    </row>
    <row r="35" spans="2:11" x14ac:dyDescent="0.2">
      <c r="B35" s="285" t="s">
        <v>289</v>
      </c>
      <c r="C35" s="278"/>
      <c r="D35" s="278"/>
      <c r="E35" s="278"/>
      <c r="F35" s="278"/>
      <c r="G35" s="278"/>
      <c r="H35" s="342"/>
      <c r="I35" s="342"/>
      <c r="J35" s="277"/>
      <c r="K35" s="308"/>
    </row>
    <row r="36" spans="2:11" x14ac:dyDescent="0.25">
      <c r="B36" s="285" t="s">
        <v>3</v>
      </c>
      <c r="C36" s="278"/>
      <c r="D36" s="278"/>
      <c r="E36" s="278"/>
      <c r="F36" s="278"/>
      <c r="G36" s="278"/>
      <c r="H36" s="342"/>
      <c r="I36" s="342"/>
      <c r="J36" s="277"/>
      <c r="K36" s="277"/>
    </row>
    <row r="37" spans="2:11" x14ac:dyDescent="0.25">
      <c r="B37" s="288"/>
      <c r="C37" s="290"/>
      <c r="D37" s="290"/>
      <c r="E37" s="290"/>
      <c r="F37" s="290"/>
      <c r="G37" s="290"/>
      <c r="H37" s="377"/>
      <c r="I37" s="377"/>
      <c r="J37" s="289"/>
      <c r="K37" s="289"/>
    </row>
    <row r="38" spans="2:11" x14ac:dyDescent="0.25">
      <c r="J38" s="257"/>
      <c r="K38" s="257"/>
    </row>
    <row r="39" spans="2:11" x14ac:dyDescent="0.25">
      <c r="B39" s="291" t="s">
        <v>290</v>
      </c>
      <c r="C39" s="301"/>
      <c r="D39" s="301"/>
      <c r="E39" s="301"/>
      <c r="F39" s="301"/>
      <c r="G39" s="301"/>
      <c r="H39" s="379"/>
      <c r="I39" s="379"/>
      <c r="J39" s="291"/>
      <c r="K39" s="291"/>
    </row>
    <row r="40" spans="2:11" x14ac:dyDescent="0.25">
      <c r="B40" s="291"/>
      <c r="C40" s="291"/>
      <c r="D40" s="291"/>
      <c r="E40" s="291"/>
      <c r="F40" s="291"/>
      <c r="G40" s="291"/>
      <c r="H40" s="380"/>
      <c r="I40" s="380"/>
      <c r="J40" s="291"/>
      <c r="K40" s="291"/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85" t="s">
        <v>119</v>
      </c>
      <c r="B1" s="385"/>
      <c r="C1" s="385"/>
      <c r="D1" s="385"/>
      <c r="E1" s="385"/>
      <c r="F1" s="385"/>
      <c r="G1" s="271"/>
    </row>
    <row r="2" spans="1:7" ht="18.75" x14ac:dyDescent="0.25">
      <c r="A2" s="385" t="s">
        <v>261</v>
      </c>
      <c r="B2" s="385"/>
      <c r="C2" s="385"/>
      <c r="D2" s="385"/>
      <c r="E2" s="385"/>
      <c r="F2" s="385"/>
      <c r="G2" s="271"/>
    </row>
    <row r="3" spans="1:7" ht="18.75" x14ac:dyDescent="0.25">
      <c r="A3" s="385" t="s">
        <v>322</v>
      </c>
      <c r="B3" s="385"/>
      <c r="C3" s="385"/>
      <c r="D3" s="385"/>
      <c r="E3" s="385"/>
      <c r="F3" s="385"/>
      <c r="G3" s="271"/>
    </row>
    <row r="5" spans="1:7" x14ac:dyDescent="0.25">
      <c r="A5" s="390" t="s">
        <v>262</v>
      </c>
      <c r="B5" s="392" t="s">
        <v>263</v>
      </c>
      <c r="C5" s="392" t="s">
        <v>264</v>
      </c>
      <c r="D5" s="392" t="s">
        <v>1</v>
      </c>
      <c r="E5" s="392" t="s">
        <v>314</v>
      </c>
      <c r="F5" s="392" t="s">
        <v>321</v>
      </c>
      <c r="G5" s="344"/>
    </row>
    <row r="6" spans="1:7" x14ac:dyDescent="0.25">
      <c r="A6" s="391"/>
      <c r="B6" s="393"/>
      <c r="C6" s="393"/>
      <c r="D6" s="393"/>
      <c r="E6" s="393"/>
      <c r="F6" s="393"/>
      <c r="G6" s="344"/>
    </row>
    <row r="7" spans="1:7" x14ac:dyDescent="0.25">
      <c r="A7" s="258"/>
      <c r="B7" s="259"/>
      <c r="C7" s="259"/>
      <c r="D7" s="260"/>
      <c r="E7" s="260"/>
      <c r="F7" s="260"/>
      <c r="G7" s="260"/>
    </row>
    <row r="8" spans="1:7" x14ac:dyDescent="0.25">
      <c r="A8" s="261" t="s">
        <v>265</v>
      </c>
      <c r="B8" s="335">
        <v>0.15372202189327455</v>
      </c>
      <c r="C8" s="332">
        <v>0.30790436131543153</v>
      </c>
      <c r="D8" s="338">
        <v>0.3020788914266081</v>
      </c>
      <c r="E8" s="351">
        <v>4.7000000000000002E-3</v>
      </c>
      <c r="F8" s="338">
        <v>0.10216873190997613</v>
      </c>
      <c r="G8" s="345"/>
    </row>
    <row r="9" spans="1:7" x14ac:dyDescent="0.25">
      <c r="A9" s="261" t="s">
        <v>266</v>
      </c>
      <c r="B9" s="335">
        <v>0.21356321414185239</v>
      </c>
      <c r="C9" s="332">
        <v>2.9360968839330361</v>
      </c>
      <c r="D9" s="338">
        <v>0.5037251432159856</v>
      </c>
      <c r="E9" s="351">
        <v>0.20699999999999999</v>
      </c>
      <c r="F9" s="338">
        <v>0.51102054413268183</v>
      </c>
      <c r="G9" s="345"/>
    </row>
    <row r="10" spans="1:7" x14ac:dyDescent="0.25">
      <c r="A10" s="263" t="s">
        <v>267</v>
      </c>
      <c r="B10" s="316"/>
      <c r="C10" s="316"/>
      <c r="D10" s="316"/>
      <c r="E10" s="352"/>
      <c r="F10" s="316"/>
      <c r="G10" s="346"/>
    </row>
    <row r="11" spans="1:7" x14ac:dyDescent="0.25">
      <c r="A11" s="258"/>
      <c r="B11" s="317"/>
      <c r="C11" s="317"/>
      <c r="D11" s="317"/>
      <c r="E11" s="353"/>
      <c r="F11" s="317"/>
      <c r="G11" s="347"/>
    </row>
    <row r="12" spans="1:7" x14ac:dyDescent="0.25">
      <c r="A12" s="261" t="s">
        <v>268</v>
      </c>
      <c r="B12" s="337">
        <v>1.4220981018841903E-2</v>
      </c>
      <c r="C12" s="333">
        <v>4.0937781773428862E-2</v>
      </c>
      <c r="D12" s="339">
        <v>1.08015449527879E-2</v>
      </c>
      <c r="E12" s="354">
        <v>4.1000000000000002E-2</v>
      </c>
      <c r="F12" s="339">
        <v>1.6729411718442413E-2</v>
      </c>
      <c r="G12" s="348"/>
    </row>
    <row r="13" spans="1:7" x14ac:dyDescent="0.25">
      <c r="A13" s="261" t="s">
        <v>269</v>
      </c>
      <c r="B13" s="337">
        <v>0.121440691862179</v>
      </c>
      <c r="C13" s="333">
        <v>0.12462676486896318</v>
      </c>
      <c r="D13" s="339">
        <v>2.6982945281721408E-2</v>
      </c>
      <c r="E13" s="354">
        <v>4.2000000000000003E-2</v>
      </c>
      <c r="F13" s="339">
        <v>8.1004650136255948E-2</v>
      </c>
      <c r="G13" s="348"/>
    </row>
    <row r="14" spans="1:7" x14ac:dyDescent="0.25">
      <c r="A14" s="263" t="s">
        <v>270</v>
      </c>
      <c r="B14" s="316"/>
      <c r="C14" s="316"/>
      <c r="D14" s="316"/>
      <c r="E14" s="352"/>
      <c r="F14" s="316"/>
      <c r="G14" s="346"/>
    </row>
    <row r="15" spans="1:7" x14ac:dyDescent="0.25">
      <c r="A15" s="258"/>
      <c r="B15" s="317"/>
      <c r="C15" s="317"/>
      <c r="D15" s="317"/>
      <c r="E15" s="353"/>
      <c r="F15" s="317"/>
      <c r="G15" s="347"/>
    </row>
    <row r="16" spans="1:7" x14ac:dyDescent="0.25">
      <c r="A16" s="261" t="s">
        <v>271</v>
      </c>
      <c r="B16" s="335">
        <v>0.11320649260236997</v>
      </c>
      <c r="C16" s="332">
        <v>0.32848306554753498</v>
      </c>
      <c r="D16" s="340">
        <v>0.40031007882986758</v>
      </c>
      <c r="E16" s="340">
        <v>0.98</v>
      </c>
      <c r="F16" s="340">
        <v>0.20652409078123637</v>
      </c>
      <c r="G16" s="349"/>
    </row>
    <row r="17" spans="1:7" x14ac:dyDescent="0.25">
      <c r="A17" s="266" t="s">
        <v>272</v>
      </c>
      <c r="B17" s="336">
        <v>0.14222586545610205</v>
      </c>
      <c r="C17" s="334">
        <v>0.84576537061382784</v>
      </c>
      <c r="D17" s="341">
        <v>1.2414389090683629</v>
      </c>
      <c r="E17" s="356">
        <v>0</v>
      </c>
      <c r="F17" s="341">
        <v>0.68057814491929514</v>
      </c>
      <c r="G17" s="350"/>
    </row>
    <row r="19" spans="1:7" x14ac:dyDescent="0.25">
      <c r="A19" t="s">
        <v>315</v>
      </c>
    </row>
    <row r="20" spans="1:7" x14ac:dyDescent="0.25">
      <c r="A20" t="s">
        <v>323</v>
      </c>
      <c r="B20" s="268"/>
      <c r="C20" s="268"/>
      <c r="D20" s="268"/>
      <c r="E20" s="269"/>
      <c r="F20" s="269"/>
      <c r="G20" s="269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85" t="s">
        <v>119</v>
      </c>
      <c r="B1" s="385"/>
      <c r="C1" s="385"/>
      <c r="D1" s="385"/>
      <c r="E1" s="385"/>
      <c r="F1" s="385"/>
      <c r="G1" s="271"/>
    </row>
    <row r="2" spans="1:7" ht="18.75" x14ac:dyDescent="0.25">
      <c r="A2" s="385" t="s">
        <v>261</v>
      </c>
      <c r="B2" s="385"/>
      <c r="C2" s="385"/>
      <c r="D2" s="385"/>
      <c r="E2" s="385"/>
      <c r="F2" s="385"/>
      <c r="G2" s="271"/>
    </row>
    <row r="3" spans="1:7" ht="18.75" x14ac:dyDescent="0.25">
      <c r="A3" s="385" t="s">
        <v>320</v>
      </c>
      <c r="B3" s="385"/>
      <c r="C3" s="385"/>
      <c r="D3" s="385"/>
      <c r="E3" s="385"/>
      <c r="F3" s="385"/>
      <c r="G3" s="271"/>
    </row>
    <row r="5" spans="1:7" x14ac:dyDescent="0.25">
      <c r="A5" s="390" t="s">
        <v>262</v>
      </c>
      <c r="B5" s="392" t="s">
        <v>263</v>
      </c>
      <c r="C5" s="392" t="s">
        <v>264</v>
      </c>
      <c r="D5" s="392" t="s">
        <v>1</v>
      </c>
      <c r="E5" s="392" t="s">
        <v>314</v>
      </c>
      <c r="F5" s="392" t="s">
        <v>321</v>
      </c>
      <c r="G5" s="344"/>
    </row>
    <row r="6" spans="1:7" x14ac:dyDescent="0.25">
      <c r="A6" s="391"/>
      <c r="B6" s="393"/>
      <c r="C6" s="393"/>
      <c r="D6" s="393"/>
      <c r="E6" s="393"/>
      <c r="F6" s="393"/>
      <c r="G6" s="344"/>
    </row>
    <row r="7" spans="1:7" x14ac:dyDescent="0.25">
      <c r="A7" s="258"/>
      <c r="B7" s="259"/>
      <c r="C7" s="259"/>
      <c r="D7" s="260"/>
      <c r="E7" s="260"/>
      <c r="F7" s="260"/>
      <c r="G7" s="260"/>
    </row>
    <row r="8" spans="1:7" x14ac:dyDescent="0.25">
      <c r="A8" s="261" t="s">
        <v>265</v>
      </c>
      <c r="B8" s="335">
        <v>0.16659093776720432</v>
      </c>
      <c r="C8" s="332">
        <v>0.32789673907307815</v>
      </c>
      <c r="D8" s="338">
        <v>0.2784464473155791</v>
      </c>
      <c r="E8" s="351">
        <v>4.7000000000000002E-3</v>
      </c>
      <c r="F8" s="338">
        <v>0.10216873190997613</v>
      </c>
      <c r="G8" s="345"/>
    </row>
    <row r="9" spans="1:7" x14ac:dyDescent="0.25">
      <c r="A9" s="261" t="s">
        <v>266</v>
      </c>
      <c r="B9" s="335">
        <v>0.22965888586799876</v>
      </c>
      <c r="C9" s="332">
        <v>2.1725088885639279</v>
      </c>
      <c r="D9" s="338">
        <v>0.46292358615824653</v>
      </c>
      <c r="E9" s="351">
        <v>0.20699999999999999</v>
      </c>
      <c r="F9" s="338">
        <v>0.51102054413268183</v>
      </c>
      <c r="G9" s="345"/>
    </row>
    <row r="10" spans="1:7" x14ac:dyDescent="0.25">
      <c r="A10" s="263" t="s">
        <v>267</v>
      </c>
      <c r="B10" s="316"/>
      <c r="C10" s="316"/>
      <c r="D10" s="316"/>
      <c r="E10" s="352"/>
      <c r="F10" s="316"/>
      <c r="G10" s="346"/>
    </row>
    <row r="11" spans="1:7" x14ac:dyDescent="0.25">
      <c r="A11" s="258"/>
      <c r="B11" s="317"/>
      <c r="C11" s="317"/>
      <c r="D11" s="317"/>
      <c r="E11" s="353"/>
      <c r="F11" s="317"/>
      <c r="G11" s="347"/>
    </row>
    <row r="12" spans="1:7" x14ac:dyDescent="0.25">
      <c r="A12" s="261" t="s">
        <v>268</v>
      </c>
      <c r="B12" s="337">
        <v>1.5314508539259771E-2</v>
      </c>
      <c r="C12" s="333">
        <v>2.4217408097164005E-2</v>
      </c>
      <c r="D12" s="339">
        <v>1.7946723350069655E-2</v>
      </c>
      <c r="E12" s="354">
        <v>4.1000000000000002E-2</v>
      </c>
      <c r="F12" s="339">
        <v>1.6729411718442413E-2</v>
      </c>
      <c r="G12" s="348"/>
    </row>
    <row r="13" spans="1:7" x14ac:dyDescent="0.25">
      <c r="A13" s="261" t="s">
        <v>269</v>
      </c>
      <c r="B13" s="337">
        <v>0.13026745101239434</v>
      </c>
      <c r="C13" s="333">
        <v>5.7428738699716521E-2</v>
      </c>
      <c r="D13" s="339">
        <v>4.5035182056296343E-2</v>
      </c>
      <c r="E13" s="354">
        <v>4.2000000000000003E-2</v>
      </c>
      <c r="F13" s="339">
        <v>8.1004650136255948E-2</v>
      </c>
      <c r="G13" s="348"/>
    </row>
    <row r="14" spans="1:7" x14ac:dyDescent="0.25">
      <c r="A14" s="263" t="s">
        <v>270</v>
      </c>
      <c r="B14" s="316"/>
      <c r="C14" s="316"/>
      <c r="D14" s="316"/>
      <c r="E14" s="352"/>
      <c r="F14" s="316"/>
      <c r="G14" s="346"/>
    </row>
    <row r="15" spans="1:7" x14ac:dyDescent="0.25">
      <c r="A15" s="258"/>
      <c r="B15" s="317"/>
      <c r="C15" s="317"/>
      <c r="D15" s="317"/>
      <c r="E15" s="353"/>
      <c r="F15" s="317"/>
      <c r="G15" s="347"/>
    </row>
    <row r="16" spans="1:7" x14ac:dyDescent="0.25">
      <c r="A16" s="261" t="s">
        <v>271</v>
      </c>
      <c r="B16" s="335">
        <v>0.11604417236532065</v>
      </c>
      <c r="C16" s="332">
        <v>0.4216949326328065</v>
      </c>
      <c r="D16" s="340">
        <v>0.39850451426254496</v>
      </c>
      <c r="E16" s="351">
        <v>0.98</v>
      </c>
      <c r="F16" s="340">
        <v>0.20652409078123637</v>
      </c>
      <c r="G16" s="349"/>
    </row>
    <row r="17" spans="1:7" x14ac:dyDescent="0.25">
      <c r="A17" s="266" t="s">
        <v>272</v>
      </c>
      <c r="B17" s="336">
        <v>0.14837711854220645</v>
      </c>
      <c r="C17" s="334">
        <v>1.1288344545170745</v>
      </c>
      <c r="D17" s="341">
        <v>1.1638407095984029</v>
      </c>
      <c r="E17" s="355">
        <v>0</v>
      </c>
      <c r="F17" s="341">
        <v>0.68057814491929514</v>
      </c>
      <c r="G17" s="350"/>
    </row>
    <row r="19" spans="1:7" x14ac:dyDescent="0.25">
      <c r="A19" t="s">
        <v>315</v>
      </c>
    </row>
    <row r="20" spans="1:7" x14ac:dyDescent="0.25">
      <c r="A20" t="s">
        <v>323</v>
      </c>
      <c r="B20" s="268"/>
      <c r="C20" s="268"/>
      <c r="D20" s="268"/>
      <c r="E20" s="269"/>
      <c r="F20" s="269"/>
      <c r="G20" s="269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5" t="s">
        <v>119</v>
      </c>
      <c r="B1" s="385"/>
      <c r="C1" s="385"/>
      <c r="D1" s="385"/>
    </row>
    <row r="2" spans="1:4" ht="18.75" x14ac:dyDescent="0.25">
      <c r="A2" s="385" t="s">
        <v>261</v>
      </c>
      <c r="B2" s="385"/>
      <c r="C2" s="385"/>
      <c r="D2" s="385"/>
    </row>
    <row r="3" spans="1:4" ht="18.75" x14ac:dyDescent="0.25">
      <c r="A3" s="385" t="s">
        <v>307</v>
      </c>
      <c r="B3" s="385"/>
      <c r="C3" s="385"/>
      <c r="D3" s="385"/>
    </row>
    <row r="5" spans="1:4" x14ac:dyDescent="0.25">
      <c r="A5" s="390" t="s">
        <v>262</v>
      </c>
      <c r="B5" s="392" t="s">
        <v>263</v>
      </c>
      <c r="C5" s="392" t="s">
        <v>264</v>
      </c>
      <c r="D5" s="392" t="s">
        <v>1</v>
      </c>
    </row>
    <row r="6" spans="1:4" x14ac:dyDescent="0.25">
      <c r="A6" s="391"/>
      <c r="B6" s="393"/>
      <c r="C6" s="393"/>
      <c r="D6" s="393"/>
    </row>
    <row r="7" spans="1:4" x14ac:dyDescent="0.25">
      <c r="A7" s="258"/>
      <c r="B7" s="259"/>
      <c r="C7" s="259"/>
      <c r="D7" s="260"/>
    </row>
    <row r="8" spans="1:4" x14ac:dyDescent="0.25">
      <c r="A8" s="261" t="s">
        <v>265</v>
      </c>
      <c r="B8" s="262">
        <v>0.1461427161367552</v>
      </c>
      <c r="C8" s="322">
        <v>0.33</v>
      </c>
      <c r="D8" s="327">
        <v>0.25280791243117962</v>
      </c>
    </row>
    <row r="9" spans="1:4" x14ac:dyDescent="0.25">
      <c r="A9" s="261" t="s">
        <v>266</v>
      </c>
      <c r="B9" s="262">
        <v>0.21071776778077889</v>
      </c>
      <c r="C9" s="322">
        <v>0.56000000000000005</v>
      </c>
      <c r="D9" s="327">
        <v>0.41346062012384538</v>
      </c>
    </row>
    <row r="10" spans="1:4" x14ac:dyDescent="0.25">
      <c r="A10" s="263" t="s">
        <v>267</v>
      </c>
      <c r="B10" s="316"/>
      <c r="C10" s="316"/>
      <c r="D10" s="264"/>
    </row>
    <row r="11" spans="1:4" x14ac:dyDescent="0.25">
      <c r="A11" s="258"/>
      <c r="B11" s="317"/>
      <c r="C11" s="317"/>
      <c r="D11" s="265"/>
    </row>
    <row r="12" spans="1:4" x14ac:dyDescent="0.25">
      <c r="A12" s="261" t="s">
        <v>268</v>
      </c>
      <c r="B12" s="270">
        <v>1.6081926952776E-2</v>
      </c>
      <c r="C12" s="319">
        <v>0.05</v>
      </c>
      <c r="D12" s="328">
        <v>5.2403359258654574E-2</v>
      </c>
    </row>
    <row r="13" spans="1:4" x14ac:dyDescent="0.25">
      <c r="A13" s="261" t="s">
        <v>269</v>
      </c>
      <c r="B13" s="270">
        <v>0.12706483784308581</v>
      </c>
      <c r="C13" s="319">
        <v>0.13</v>
      </c>
      <c r="D13" s="328">
        <v>0.13486685488740824</v>
      </c>
    </row>
    <row r="14" spans="1:4" x14ac:dyDescent="0.25">
      <c r="A14" s="263" t="s">
        <v>270</v>
      </c>
      <c r="B14" s="316"/>
      <c r="C14" s="320"/>
      <c r="D14" s="264"/>
    </row>
    <row r="15" spans="1:4" x14ac:dyDescent="0.25">
      <c r="A15" s="258"/>
      <c r="B15" s="317"/>
      <c r="C15" s="321"/>
      <c r="D15" s="265"/>
    </row>
    <row r="16" spans="1:4" x14ac:dyDescent="0.25">
      <c r="A16" s="261" t="s">
        <v>271</v>
      </c>
      <c r="B16" s="262">
        <v>0.13089626796314399</v>
      </c>
      <c r="C16" s="322">
        <v>0.38</v>
      </c>
      <c r="D16" s="327">
        <v>0.38855624906803687</v>
      </c>
    </row>
    <row r="17" spans="1:4" x14ac:dyDescent="0.25">
      <c r="A17" s="266" t="s">
        <v>272</v>
      </c>
      <c r="B17" s="324">
        <v>0.16163046172953038</v>
      </c>
      <c r="C17" s="325">
        <v>0.98</v>
      </c>
      <c r="D17" s="329">
        <v>1.0243434065121382</v>
      </c>
    </row>
    <row r="19" spans="1:4" x14ac:dyDescent="0.2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BLC IPACOOP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2023-09-08T13:09:07Z</dcterms:modified>
</cp:coreProperties>
</file>