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/>
  <mc:AlternateContent xmlns:mc="http://schemas.openxmlformats.org/markup-compatibility/2006">
    <mc:Choice Requires="x15">
      <x15ac:absPath xmlns:x15ac="http://schemas.microsoft.com/office/spreadsheetml/2010/11/ac" url="/Volumes/apps public_html/ccf/documentos/estadisticas/2018/Segundo_Trimestre/"/>
    </mc:Choice>
  </mc:AlternateContent>
  <xr:revisionPtr revIDLastSave="0" documentId="8_{B4A40570-D55A-9848-BA83-B31C15FB6699}" xr6:coauthVersionLast="40" xr6:coauthVersionMax="40" xr10:uidLastSave="{00000000-0000-0000-0000-000000000000}"/>
  <bookViews>
    <workbookView xWindow="0" yWindow="460" windowWidth="33160" windowHeight="19260" tabRatio="459" activeTab="4" xr2:uid="{00000000-000D-0000-FFFF-FFFF00000000}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Banco BS" sheetId="22" r:id="rId5"/>
  </sheets>
  <definedNames>
    <definedName name="_xlnm.Print_Area" localSheetId="1">EU!$B$2:$E$77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MOTTA, JAVIER</author>
  </authors>
  <commentList>
    <comment ref="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<sst xmlns="http://schemas.openxmlformats.org/spreadsheetml/2006/main" count="505" uniqueCount="287">
  <si>
    <t>ACTIVOS</t>
  </si>
  <si>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</si>
  <si>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</si>
  <si>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</si>
  <si>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</si>
  <si>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</si>
  <si>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</si>
  <si>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</si>
  <si>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Depósitos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</si>
  <si>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</si>
  <si>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</si>
  <si>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</si>
  <si>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</si>
  <si>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</si>
  <si>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</si>
  <si>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</si>
  <si>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</si>
  <si>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</si>
  <si>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</si>
  <si>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</si>
  <si>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</si>
  <si>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</si>
  <si>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</si>
  <si>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</si>
  <si>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</si>
  <si>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</si>
  <si>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</si>
  <si>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</si>
  <si>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</si>
  <si>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</si>
  <si>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</si>
  <si>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</si>
  <si>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</si>
  <si>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</si>
  <si>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</si>
  <si>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</si>
  <si>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</si>
  <si>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</si>
  <si>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</si>
  <si>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</si>
  <si>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</si>
  <si>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</si>
  <si>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</si>
  <si>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</si>
  <si>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</si>
  <si>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</si>
  <si>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</si>
  <si>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</si>
  <si>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</si>
  <si>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</si>
  <si>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</si>
  <si>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</si>
  <si>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</si>
  <si>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</si>
  <si>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</si>
  <si>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</si>
  <si>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</si>
  <si>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</si>
  <si>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</si>
  <si>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</si>
  <si>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</si>
  <si>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</si>
  <si>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</si>
  <si>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</si>
  <si>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</si>
  <si>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</si>
  <si>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</si>
  <si>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</si>
  <si>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</si>
  <si>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</si>
  <si>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</si>
  <si>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</si>
  <si>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</si>
  <si>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</si>
  <si>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</si>
  <si>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</si>
  <si>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</si>
  <si>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</si>
  <si>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</si>
  <si>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</si>
  <si>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</si>
  <si>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</si>
  <si>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</si>
  <si>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</si>
  <si>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</si>
  <si>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</si>
  <si>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</si>
  <si>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</si>
  <si>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</si>
  <si>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</si>
  <si>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</si>
  <si>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</si>
  <si>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</si>
  <si>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</si>
  <si>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</si>
  <si>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</si>
  <si>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</si>
  <si>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</si>
  <si>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</si>
  <si>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</si>
  <si>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</si>
  <si>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</si>
  <si>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</si>
  <si>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</si>
  <si>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</si>
  <si>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</si>
  <si>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</si>
  <si>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</si>
  <si>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</si>
  <si>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</si>
  <si>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</si>
  <si>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</si>
  <si>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</si>
  <si>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</si>
  <si>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</si>
  <si>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</si>
  <si>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</si>
  <si>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</si>
  <si>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</si>
  <si>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</si>
  <si>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</si>
  <si>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</si>
  <si>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</si>
  <si>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</si>
  <si>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</si>
  <si>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</si>
  <si>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</si>
  <si>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</si>
  <si>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</si>
  <si>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</si>
  <si>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</si>
  <si>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</si>
  <si>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</si>
  <si>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</si>
  <si>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</si>
  <si>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</si>
  <si>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</si>
  <si>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</si>
  <si>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</si>
  <si>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</si>
  <si>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</si>
  <si>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</si>
  <si>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</si>
  <si>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</si>
  <si>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</si>
  <si>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</si>
  <si>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</si>
  <si>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</si>
  <si>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</si>
  <si>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</si>
  <si>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</si>
  <si>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</si>
  <si>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</si>
  <si>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</si>
  <si>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</si>
  <si>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</si>
  <si>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</si>
  <si>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</si>
  <si>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</si>
  <si>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</si>
  <si>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</si>
  <si>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</si>
  <si>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</si>
  <si>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</si>
  <si>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</si>
  <si>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</si>
  <si>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</si>
  <si>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</si>
  <si>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</si>
  <si>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</si>
  <si>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</si>
  <si>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</si>
  <si>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</si>
  <si>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</si>
  <si>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</si>
  <si>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</si>
  <si>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</si>
  <si>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</si>
  <si>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</si>
  <si>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</si>
  <si>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</si>
  <si>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</si>
  <si>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</si>
  <si>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</si>
  <si>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</si>
  <si>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</si>
  <si>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</si>
  <si>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</si>
  <si>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</si>
  <si>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</si>
  <si>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</si>
  <si>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</si>
  <si>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</si>
  <si>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</si>
  <si>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</si>
  <si>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</si>
  <si>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</si>
  <si>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</si>
  <si>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</si>
  <si>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</si>
  <si>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</si>
  <si>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</si>
  <si>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</si>
  <si>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</si>
  <si>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</si>
  <si>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</si>
  <si>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</si>
  <si>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</si>
  <si>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</si>
  <si>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</si>
  <si>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</si>
  <si>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</si>
  <si>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</si>
  <si>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</si>
  <si>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</si>
  <si>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</si>
  <si>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</si>
  <si>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</si>
  <si>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</si>
  <si>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</si>
  <si>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</si>
  <si>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</si>
  <si>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</si>
  <si>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</si>
  <si>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</si>
  <si>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</si>
  <si>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</si>
  <si>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</si>
  <si>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</si>
  <si>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</si>
  <si>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</si>
  <si>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</si>
  <si>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</si>
  <si>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</si>
  <si>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</si>
  <si>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</si>
  <si>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</si>
  <si>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</si>
  <si>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</si>
  <si>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</si>
  <si>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</si>
  <si>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</si>
  <si>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</si>
  <si>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</si>
  <si>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</si>
  <si>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</si>
  <si>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</si>
  <si>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</si>
  <si>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</si>
  <si>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</si>
  <si>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</si>
  <si>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</si>
  <si>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</si>
  <si>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</si>
  <si>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</si>
  <si>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</si>
  <si>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</si>
  <si>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</si>
  <si>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</si>
  <si>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Variación Absoluta</t>
  </si>
  <si>
    <t>Variación %</t>
  </si>
  <si>
    <t>PATRIMONIO</t>
  </si>
  <si>
    <t>BALANCE DE SITUACION - CIFRAS PREELIMINARES</t>
  </si>
  <si>
    <t xml:space="preserve"> (Millones de US$)  </t>
  </si>
  <si>
    <t xml:space="preserve"> Inversiones en Asociadas</t>
  </si>
  <si>
    <t>TOTAL DE ACTIVOS</t>
  </si>
  <si>
    <t>PASIVOS</t>
  </si>
  <si>
    <t>Obligaciones</t>
  </si>
  <si>
    <t xml:space="preserve"> Otros Pasivos</t>
  </si>
  <si>
    <t>TOTAL DE PASIVOS</t>
  </si>
  <si>
    <t>Capital, Acciones Comunes</t>
  </si>
  <si>
    <t>Capital Pagado en Exceso</t>
  </si>
  <si>
    <t>Reservas</t>
  </si>
  <si>
    <t>Ganancia o Pérdida Disponible</t>
  </si>
  <si>
    <t>Utilidades no Distribuidas</t>
  </si>
  <si>
    <t>TOTAL DE PATRIMONIO</t>
  </si>
  <si>
    <t>PASIVO MÁS PATRIMONIO</t>
  </si>
  <si>
    <t>CUENTAS DE ORDEN</t>
  </si>
  <si>
    <t>Administración de Ctas de Terceros</t>
  </si>
  <si>
    <t xml:space="preserve">Notas : </t>
  </si>
  <si>
    <t xml:space="preserve"> Cartera Crediticia Neta</t>
  </si>
  <si>
    <t>Total Bco Jun 2017</t>
  </si>
  <si>
    <t>Bancos Sept 2017</t>
  </si>
  <si>
    <t>Bancos Dic 2017</t>
  </si>
  <si>
    <t>Bancos Mar 2018</t>
  </si>
  <si>
    <t>Bancos Jun 2018</t>
  </si>
  <si>
    <t>Junio 2017 /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</si>
</sst>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</fills>
  <borders count="6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6" fillId="0" borderId="0"/>
    <xf numFmtId="0" fontId="17" fillId="0" borderId="0"/>
    <xf numFmtId="9" fontId="3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2" applyFont="1" applyFill="1" applyAlignment="1">
      <alignment horizontal="left" vertical="center"/>
    </xf>
    <xf numFmtId="165" fontId="8" fillId="3" borderId="5" xfId="3" applyNumberFormat="1" applyFont="1" applyFill="1" applyBorder="1" applyAlignment="1">
      <alignment horizontal="center" vertical="center"/>
    </xf>
    <xf numFmtId="164" fontId="8" fillId="3" borderId="6" xfId="3" applyFont="1" applyFill="1" applyBorder="1" applyAlignment="1">
      <alignment vertical="center"/>
    </xf>
    <xf numFmtId="49" fontId="9" fillId="3" borderId="7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165" fontId="8" fillId="3" borderId="8" xfId="3" applyNumberFormat="1" applyFont="1" applyFill="1" applyBorder="1" applyAlignment="1">
      <alignment horizontal="center" vertical="center"/>
    </xf>
    <xf numFmtId="164" fontId="10" fillId="3" borderId="9" xfId="3" applyFont="1" applyFill="1" applyBorder="1" applyAlignment="1">
      <alignment horizontal="centerContinuous" vertical="center" wrapText="1"/>
    </xf>
    <xf numFmtId="49" fontId="9" fillId="3" borderId="7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165" fontId="8" fillId="5" borderId="10" xfId="3" applyNumberFormat="1" applyFont="1" applyFill="1" applyBorder="1" applyAlignment="1">
      <alignment horizontal="center" vertical="center"/>
    </xf>
    <xf numFmtId="164" fontId="8" fillId="5" borderId="11" xfId="3" applyFont="1" applyFill="1" applyBorder="1" applyAlignment="1">
      <alignment vertical="center"/>
    </xf>
    <xf numFmtId="164" fontId="8" fillId="5" borderId="12" xfId="3" applyFont="1" applyFill="1" applyBorder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164" fontId="8" fillId="7" borderId="15" xfId="3" applyFont="1" applyFill="1" applyBorder="1" applyAlignment="1">
      <alignment horizontal="right" vertical="center"/>
    </xf>
    <xf numFmtId="165" fontId="7" fillId="5" borderId="13" xfId="3" applyNumberFormat="1" applyFont="1" applyFill="1" applyBorder="1" applyAlignment="1">
      <alignment horizontal="center" vertical="center"/>
    </xf>
    <xf numFmtId="164" fontId="7" fillId="5" borderId="14" xfId="3" applyFont="1" applyFill="1" applyBorder="1" applyAlignment="1">
      <alignment vertical="center"/>
    </xf>
    <xf numFmtId="164" fontId="7" fillId="7" borderId="16" xfId="3" applyFont="1" applyFill="1" applyBorder="1" applyAlignment="1">
      <alignment horizontal="right" vertical="center"/>
    </xf>
    <xf numFmtId="165" fontId="7" fillId="9" borderId="13" xfId="3" applyNumberFormat="1" applyFont="1" applyFill="1" applyBorder="1" applyAlignment="1">
      <alignment horizontal="center" vertical="center"/>
    </xf>
    <xf numFmtId="164" fontId="7" fillId="9" borderId="14" xfId="3" applyFont="1" applyFill="1" applyBorder="1" applyAlignment="1">
      <alignment vertical="center"/>
    </xf>
    <xf numFmtId="164" fontId="7" fillId="7" borderId="17" xfId="3" applyFont="1" applyFill="1" applyBorder="1" applyAlignment="1">
      <alignment horizontal="right" vertical="center"/>
    </xf>
    <xf numFmtId="164" fontId="7" fillId="7" borderId="18" xfId="3" applyFont="1" applyFill="1" applyBorder="1" applyAlignment="1">
      <alignment horizontal="right" vertical="center"/>
    </xf>
    <xf numFmtId="164" fontId="8" fillId="10" borderId="15" xfId="3" applyFont="1" applyFill="1" applyBorder="1" applyAlignment="1">
      <alignment horizontal="right" vertical="center"/>
    </xf>
    <xf numFmtId="164" fontId="7" fillId="10" borderId="16" xfId="3" applyFont="1" applyFill="1" applyBorder="1" applyAlignment="1">
      <alignment horizontal="right" vertical="center"/>
    </xf>
    <xf numFmtId="164" fontId="7" fillId="10" borderId="18" xfId="3" applyFont="1" applyFill="1" applyBorder="1" applyAlignment="1">
      <alignment horizontal="right" vertical="center"/>
    </xf>
    <xf numFmtId="164" fontId="8" fillId="11" borderId="15" xfId="3" applyFont="1" applyFill="1" applyBorder="1" applyAlignment="1">
      <alignment horizontal="right" vertical="center"/>
    </xf>
    <xf numFmtId="164" fontId="7" fillId="11" borderId="16" xfId="3" applyFont="1" applyFill="1" applyBorder="1" applyAlignment="1">
      <alignment horizontal="right" vertical="center"/>
    </xf>
    <xf numFmtId="164" fontId="7" fillId="11" borderId="18" xfId="3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center" vertical="center"/>
    </xf>
    <xf numFmtId="164" fontId="8" fillId="5" borderId="14" xfId="3" applyFont="1" applyFill="1" applyBorder="1" applyAlignment="1">
      <alignment vertical="center"/>
    </xf>
    <xf numFmtId="164" fontId="8" fillId="5" borderId="15" xfId="3" applyFont="1" applyFill="1" applyBorder="1" applyAlignment="1">
      <alignment horizontal="right" vertical="center"/>
    </xf>
    <xf numFmtId="164" fontId="7" fillId="7" borderId="19" xfId="2" applyNumberFormat="1" applyFont="1" applyFill="1" applyBorder="1" applyAlignment="1">
      <alignment horizontal="left" vertical="center"/>
    </xf>
    <xf numFmtId="164" fontId="8" fillId="12" borderId="20" xfId="2" applyNumberFormat="1" applyFont="1" applyFill="1" applyBorder="1" applyAlignment="1">
      <alignment horizontal="left" vertical="center"/>
    </xf>
    <xf numFmtId="164" fontId="7" fillId="12" borderId="19" xfId="2" applyNumberFormat="1" applyFont="1" applyFill="1" applyBorder="1" applyAlignment="1">
      <alignment horizontal="left" vertical="center"/>
    </xf>
    <xf numFmtId="164" fontId="7" fillId="4" borderId="20" xfId="2" applyNumberFormat="1" applyFont="1" applyFill="1" applyBorder="1" applyAlignment="1">
      <alignment horizontal="left" vertical="center"/>
    </xf>
    <xf numFmtId="164" fontId="8" fillId="13" borderId="20" xfId="2" applyNumberFormat="1" applyFont="1" applyFill="1" applyBorder="1" applyAlignment="1">
      <alignment horizontal="left" vertical="center"/>
    </xf>
    <xf numFmtId="164" fontId="7" fillId="13" borderId="19" xfId="2" applyNumberFormat="1" applyFont="1" applyFill="1" applyBorder="1" applyAlignment="1">
      <alignment horizontal="left" vertical="center"/>
    </xf>
    <xf numFmtId="164" fontId="8" fillId="14" borderId="20" xfId="2" applyNumberFormat="1" applyFont="1" applyFill="1" applyBorder="1" applyAlignment="1">
      <alignment horizontal="left" vertical="center"/>
    </xf>
    <xf numFmtId="164" fontId="7" fillId="14" borderId="19" xfId="2" applyNumberFormat="1" applyFont="1" applyFill="1" applyBorder="1" applyAlignment="1">
      <alignment horizontal="left" vertical="center"/>
    </xf>
    <xf numFmtId="164" fontId="8" fillId="15" borderId="20" xfId="2" applyNumberFormat="1" applyFont="1" applyFill="1" applyBorder="1" applyAlignment="1">
      <alignment horizontal="left" vertical="center"/>
    </xf>
    <xf numFmtId="164" fontId="7" fillId="15" borderId="19" xfId="2" applyNumberFormat="1" applyFont="1" applyFill="1" applyBorder="1" applyAlignment="1">
      <alignment horizontal="left" vertical="center"/>
    </xf>
    <xf numFmtId="165" fontId="7" fillId="9" borderId="21" xfId="3" applyNumberFormat="1" applyFont="1" applyFill="1" applyBorder="1" applyAlignment="1">
      <alignment horizontal="center" vertical="center"/>
    </xf>
    <xf numFmtId="164" fontId="7" fillId="9" borderId="22" xfId="3" applyFont="1" applyFill="1" applyBorder="1" applyAlignment="1">
      <alignment vertical="center"/>
    </xf>
    <xf numFmtId="164" fontId="13" fillId="8" borderId="20" xfId="2" applyNumberFormat="1" applyFont="1" applyFill="1" applyBorder="1" applyAlignment="1">
      <alignment horizontal="left" vertical="center"/>
    </xf>
    <xf numFmtId="165" fontId="7" fillId="9" borderId="25" xfId="3" applyNumberFormat="1" applyFont="1" applyFill="1" applyBorder="1" applyAlignment="1">
      <alignment horizontal="center" vertical="center"/>
    </xf>
    <xf numFmtId="164" fontId="7" fillId="9" borderId="19" xfId="3" applyFont="1" applyFill="1" applyBorder="1" applyAlignment="1">
      <alignment vertical="center"/>
    </xf>
    <xf numFmtId="164" fontId="7" fillId="4" borderId="19" xfId="2" applyNumberFormat="1" applyFont="1" applyFill="1" applyBorder="1" applyAlignment="1">
      <alignment horizontal="left" vertical="center"/>
    </xf>
    <xf numFmtId="165" fontId="7" fillId="9" borderId="10" xfId="3" applyNumberFormat="1" applyFont="1" applyFill="1" applyBorder="1" applyAlignment="1">
      <alignment horizontal="center" vertical="center"/>
    </xf>
    <xf numFmtId="164" fontId="7" fillId="9" borderId="11" xfId="3" applyFont="1" applyFill="1" applyBorder="1" applyAlignment="1">
      <alignment vertical="center"/>
    </xf>
    <xf numFmtId="164" fontId="8" fillId="18" borderId="20" xfId="2" applyNumberFormat="1" applyFont="1" applyFill="1" applyBorder="1" applyAlignment="1">
      <alignment horizontal="left" vertical="center"/>
    </xf>
    <xf numFmtId="164" fontId="7" fillId="18" borderId="19" xfId="2" applyNumberFormat="1" applyFont="1" applyFill="1" applyBorder="1" applyAlignment="1">
      <alignment horizontal="left" vertical="center"/>
    </xf>
    <xf numFmtId="164" fontId="8" fillId="19" borderId="20" xfId="2" applyNumberFormat="1" applyFont="1" applyFill="1" applyBorder="1" applyAlignment="1">
      <alignment horizontal="left" vertical="center"/>
    </xf>
    <xf numFmtId="164" fontId="7" fillId="19" borderId="19" xfId="2" applyNumberFormat="1" applyFont="1" applyFill="1" applyBorder="1" applyAlignment="1">
      <alignment horizontal="left" vertical="center"/>
    </xf>
    <xf numFmtId="164" fontId="8" fillId="20" borderId="20" xfId="2" applyNumberFormat="1" applyFont="1" applyFill="1" applyBorder="1" applyAlignment="1">
      <alignment horizontal="left" vertical="center"/>
    </xf>
    <xf numFmtId="164" fontId="7" fillId="20" borderId="19" xfId="2" applyNumberFormat="1" applyFont="1" applyFill="1" applyBorder="1" applyAlignment="1">
      <alignment horizontal="left" vertical="center"/>
    </xf>
    <xf numFmtId="165" fontId="8" fillId="9" borderId="13" xfId="3" applyNumberFormat="1" applyFont="1" applyFill="1" applyBorder="1" applyAlignment="1">
      <alignment horizontal="center" vertical="center"/>
    </xf>
    <xf numFmtId="164" fontId="8" fillId="9" borderId="14" xfId="3" applyFont="1" applyFill="1" applyBorder="1" applyAlignment="1">
      <alignment vertical="center"/>
    </xf>
    <xf numFmtId="165" fontId="7" fillId="5" borderId="21" xfId="3" applyNumberFormat="1" applyFont="1" applyFill="1" applyBorder="1" applyAlignment="1">
      <alignment horizontal="center" vertical="center"/>
    </xf>
    <xf numFmtId="164" fontId="7" fillId="5" borderId="22" xfId="3" applyFont="1" applyFill="1" applyBorder="1" applyAlignment="1">
      <alignment vertical="center"/>
    </xf>
    <xf numFmtId="164" fontId="8" fillId="21" borderId="20" xfId="2" applyNumberFormat="1" applyFont="1" applyFill="1" applyBorder="1" applyAlignment="1">
      <alignment horizontal="left" vertical="center"/>
    </xf>
    <xf numFmtId="164" fontId="7" fillId="21" borderId="19" xfId="2" applyNumberFormat="1" applyFont="1" applyFill="1" applyBorder="1" applyAlignment="1">
      <alignment horizontal="left" vertical="center"/>
    </xf>
    <xf numFmtId="164" fontId="8" fillId="22" borderId="20" xfId="2" applyNumberFormat="1" applyFont="1" applyFill="1" applyBorder="1" applyAlignment="1">
      <alignment horizontal="left" vertical="center"/>
    </xf>
    <xf numFmtId="164" fontId="14" fillId="5" borderId="14" xfId="3" applyFont="1" applyFill="1" applyBorder="1" applyAlignment="1">
      <alignment vertical="center"/>
    </xf>
    <xf numFmtId="164" fontId="7" fillId="22" borderId="19" xfId="2" applyNumberFormat="1" applyFont="1" applyFill="1" applyBorder="1" applyAlignment="1">
      <alignment horizontal="left" vertical="center"/>
    </xf>
    <xf numFmtId="164" fontId="14" fillId="9" borderId="14" xfId="3" applyFont="1" applyFill="1" applyBorder="1" applyAlignment="1">
      <alignment vertical="center"/>
    </xf>
    <xf numFmtId="165" fontId="7" fillId="9" borderId="26" xfId="3" applyNumberFormat="1" applyFont="1" applyFill="1" applyBorder="1" applyAlignment="1">
      <alignment horizontal="center" vertical="center"/>
    </xf>
    <xf numFmtId="164" fontId="7" fillId="9" borderId="27" xfId="3" applyFont="1" applyFill="1" applyBorder="1" applyAlignment="1">
      <alignment vertical="center"/>
    </xf>
    <xf numFmtId="164" fontId="7" fillId="4" borderId="28" xfId="2" applyNumberFormat="1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15" fillId="2" borderId="0" xfId="2" applyFont="1" applyFill="1" applyAlignment="1">
      <alignment horizontal="center" vertical="center"/>
    </xf>
    <xf numFmtId="0" fontId="7" fillId="4" borderId="0" xfId="5" applyFont="1" applyFill="1" applyAlignment="1">
      <alignment horizontal="left" vertical="center"/>
    </xf>
    <xf numFmtId="165" fontId="9" fillId="3" borderId="29" xfId="3" applyNumberFormat="1" applyFont="1" applyFill="1" applyBorder="1" applyAlignment="1">
      <alignment horizontal="center" vertical="center"/>
    </xf>
    <xf numFmtId="164" fontId="9" fillId="3" borderId="30" xfId="3" applyFont="1" applyFill="1" applyBorder="1" applyAlignment="1">
      <alignment vertical="center"/>
    </xf>
    <xf numFmtId="49" fontId="9" fillId="3" borderId="31" xfId="5" applyNumberFormat="1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center" vertical="center"/>
    </xf>
    <xf numFmtId="165" fontId="9" fillId="3" borderId="32" xfId="3" applyNumberFormat="1" applyFont="1" applyFill="1" applyBorder="1" applyAlignment="1">
      <alignment horizontal="center" vertical="center"/>
    </xf>
    <xf numFmtId="164" fontId="9" fillId="3" borderId="33" xfId="3" applyFont="1" applyFill="1" applyBorder="1" applyAlignment="1">
      <alignment horizontal="center" vertical="center" wrapText="1"/>
    </xf>
    <xf numFmtId="49" fontId="9" fillId="3" borderId="34" xfId="5" applyNumberFormat="1" applyFont="1" applyFill="1" applyBorder="1" applyAlignment="1">
      <alignment horizontal="center" vertical="center" wrapText="1"/>
    </xf>
    <xf numFmtId="164" fontId="7" fillId="8" borderId="15" xfId="3" applyFont="1" applyFill="1" applyBorder="1" applyAlignment="1">
      <alignment horizontal="right" vertical="center"/>
    </xf>
    <xf numFmtId="164" fontId="7" fillId="8" borderId="35" xfId="5" applyNumberFormat="1" applyFont="1" applyFill="1" applyBorder="1" applyAlignment="1">
      <alignment horizontal="left" vertical="center"/>
    </xf>
    <xf numFmtId="164" fontId="7" fillId="11" borderId="36" xfId="3" applyFont="1" applyFill="1" applyBorder="1" applyAlignment="1">
      <alignment horizontal="right" vertical="center"/>
    </xf>
    <xf numFmtId="164" fontId="7" fillId="8" borderId="0" xfId="5" applyNumberFormat="1" applyFont="1" applyFill="1" applyAlignment="1">
      <alignment horizontal="left" vertical="center"/>
    </xf>
    <xf numFmtId="164" fontId="7" fillId="11" borderId="37" xfId="3" applyFont="1" applyFill="1" applyBorder="1" applyAlignment="1">
      <alignment horizontal="right" vertical="center"/>
    </xf>
    <xf numFmtId="164" fontId="7" fillId="11" borderId="38" xfId="3" applyFont="1" applyFill="1" applyBorder="1" applyAlignment="1">
      <alignment horizontal="right" vertical="center"/>
    </xf>
    <xf numFmtId="164" fontId="7" fillId="11" borderId="39" xfId="3" applyFont="1" applyFill="1" applyBorder="1" applyAlignment="1">
      <alignment horizontal="right" vertical="center"/>
    </xf>
    <xf numFmtId="164" fontId="7" fillId="18" borderId="20" xfId="3" applyFont="1" applyFill="1" applyBorder="1" applyAlignment="1">
      <alignment horizontal="right" vertical="center"/>
    </xf>
    <xf numFmtId="164" fontId="7" fillId="18" borderId="37" xfId="3" applyFont="1" applyFill="1" applyBorder="1" applyAlignment="1">
      <alignment horizontal="right" vertical="center"/>
    </xf>
    <xf numFmtId="164" fontId="7" fillId="18" borderId="38" xfId="3" applyFont="1" applyFill="1" applyBorder="1" applyAlignment="1">
      <alignment horizontal="right" vertical="center"/>
    </xf>
    <xf numFmtId="164" fontId="7" fillId="18" borderId="39" xfId="3" applyFont="1" applyFill="1" applyBorder="1" applyAlignment="1">
      <alignment horizontal="right" vertical="center"/>
    </xf>
    <xf numFmtId="164" fontId="7" fillId="17" borderId="20" xfId="3" applyFont="1" applyFill="1" applyBorder="1" applyAlignment="1">
      <alignment horizontal="right" vertical="center"/>
    </xf>
    <xf numFmtId="164" fontId="7" fillId="17" borderId="35" xfId="5" applyNumberFormat="1" applyFont="1" applyFill="1" applyBorder="1" applyAlignment="1">
      <alignment horizontal="left" vertical="center"/>
    </xf>
    <xf numFmtId="164" fontId="7" fillId="25" borderId="36" xfId="3" applyFont="1" applyFill="1" applyBorder="1" applyAlignment="1">
      <alignment horizontal="right" vertical="center"/>
    </xf>
    <xf numFmtId="164" fontId="7" fillId="17" borderId="0" xfId="5" applyNumberFormat="1" applyFont="1" applyFill="1" applyAlignment="1">
      <alignment horizontal="left" vertical="center"/>
    </xf>
    <xf numFmtId="164" fontId="7" fillId="25" borderId="37" xfId="3" applyFont="1" applyFill="1" applyBorder="1" applyAlignment="1">
      <alignment horizontal="right" vertical="center"/>
    </xf>
    <xf numFmtId="164" fontId="7" fillId="25" borderId="38" xfId="3" applyFont="1" applyFill="1" applyBorder="1" applyAlignment="1">
      <alignment horizontal="right" vertical="center"/>
    </xf>
    <xf numFmtId="164" fontId="7" fillId="25" borderId="39" xfId="3" applyFont="1" applyFill="1" applyBorder="1" applyAlignment="1">
      <alignment horizontal="right" vertical="center"/>
    </xf>
    <xf numFmtId="164" fontId="7" fillId="22" borderId="20" xfId="3" applyFont="1" applyFill="1" applyBorder="1" applyAlignment="1">
      <alignment horizontal="right" vertical="center"/>
    </xf>
    <xf numFmtId="164" fontId="7" fillId="22" borderId="37" xfId="3" applyFont="1" applyFill="1" applyBorder="1" applyAlignment="1">
      <alignment horizontal="right" vertical="center"/>
    </xf>
    <xf numFmtId="164" fontId="7" fillId="22" borderId="38" xfId="3" applyFont="1" applyFill="1" applyBorder="1" applyAlignment="1">
      <alignment horizontal="right" vertical="center"/>
    </xf>
    <xf numFmtId="164" fontId="7" fillId="22" borderId="39" xfId="3" applyFont="1" applyFill="1" applyBorder="1" applyAlignment="1">
      <alignment horizontal="right" vertical="center"/>
    </xf>
    <xf numFmtId="164" fontId="7" fillId="0" borderId="20" xfId="3" applyFont="1" applyFill="1" applyBorder="1" applyAlignment="1">
      <alignment horizontal="right" vertical="center"/>
    </xf>
    <xf numFmtId="164" fontId="7" fillId="4" borderId="35" xfId="5" applyNumberFormat="1" applyFont="1" applyFill="1" applyBorder="1" applyAlignment="1">
      <alignment horizontal="left" vertical="center"/>
    </xf>
    <xf numFmtId="164" fontId="7" fillId="16" borderId="36" xfId="3" applyFont="1" applyFill="1" applyBorder="1" applyAlignment="1">
      <alignment horizontal="right" vertical="center"/>
    </xf>
    <xf numFmtId="164" fontId="7" fillId="16" borderId="37" xfId="3" applyFont="1" applyFill="1" applyBorder="1" applyAlignment="1">
      <alignment horizontal="right" vertical="center"/>
    </xf>
    <xf numFmtId="164" fontId="7" fillId="16" borderId="38" xfId="3" applyFont="1" applyFill="1" applyBorder="1" applyAlignment="1">
      <alignment horizontal="right" vertical="center"/>
    </xf>
    <xf numFmtId="164" fontId="7" fillId="16" borderId="39" xfId="3" applyFont="1" applyFill="1" applyBorder="1" applyAlignment="1">
      <alignment horizontal="right" vertical="center"/>
    </xf>
    <xf numFmtId="164" fontId="7" fillId="5" borderId="15" xfId="3" applyFont="1" applyFill="1" applyBorder="1" applyAlignment="1">
      <alignment horizontal="right" vertical="center"/>
    </xf>
    <xf numFmtId="164" fontId="7" fillId="23" borderId="15" xfId="3" applyFont="1" applyFill="1" applyBorder="1" applyAlignment="1">
      <alignment horizontal="right" vertical="center"/>
    </xf>
    <xf numFmtId="164" fontId="7" fillId="23" borderId="35" xfId="5" applyNumberFormat="1" applyFont="1" applyFill="1" applyBorder="1" applyAlignment="1">
      <alignment horizontal="left" vertical="center"/>
    </xf>
    <xf numFmtId="164" fontId="7" fillId="12" borderId="36" xfId="3" applyFont="1" applyFill="1" applyBorder="1" applyAlignment="1">
      <alignment horizontal="right" vertical="center"/>
    </xf>
    <xf numFmtId="164" fontId="7" fillId="23" borderId="0" xfId="5" applyNumberFormat="1" applyFont="1" applyFill="1" applyAlignment="1">
      <alignment horizontal="left" vertical="center"/>
    </xf>
    <xf numFmtId="164" fontId="7" fillId="12" borderId="37" xfId="3" applyFont="1" applyFill="1" applyBorder="1" applyAlignment="1">
      <alignment horizontal="right" vertical="center"/>
    </xf>
    <xf numFmtId="164" fontId="7" fillId="12" borderId="38" xfId="3" applyFont="1" applyFill="1" applyBorder="1" applyAlignment="1">
      <alignment horizontal="right" vertical="center"/>
    </xf>
    <xf numFmtId="164" fontId="7" fillId="12" borderId="39" xfId="3" applyFont="1" applyFill="1" applyBorder="1" applyAlignment="1">
      <alignment horizontal="right" vertical="center"/>
    </xf>
    <xf numFmtId="164" fontId="7" fillId="21" borderId="20" xfId="3" applyFont="1" applyFill="1" applyBorder="1" applyAlignment="1">
      <alignment horizontal="right" vertical="center"/>
    </xf>
    <xf numFmtId="164" fontId="7" fillId="21" borderId="37" xfId="3" applyFont="1" applyFill="1" applyBorder="1" applyAlignment="1">
      <alignment horizontal="right" vertical="center"/>
    </xf>
    <xf numFmtId="164" fontId="7" fillId="21" borderId="38" xfId="3" applyFont="1" applyFill="1" applyBorder="1" applyAlignment="1">
      <alignment horizontal="right" vertical="center"/>
    </xf>
    <xf numFmtId="164" fontId="7" fillId="5" borderId="38" xfId="3" applyFont="1" applyFill="1" applyBorder="1" applyAlignment="1">
      <alignment horizontal="right" vertical="center"/>
    </xf>
    <xf numFmtId="164" fontId="7" fillId="5" borderId="39" xfId="3" applyFont="1" applyFill="1" applyBorder="1" applyAlignment="1">
      <alignment horizontal="right" vertical="center"/>
    </xf>
    <xf numFmtId="164" fontId="7" fillId="19" borderId="36" xfId="3" applyFont="1" applyFill="1" applyBorder="1" applyAlignment="1">
      <alignment horizontal="right" vertical="center"/>
    </xf>
    <xf numFmtId="165" fontId="7" fillId="3" borderId="13" xfId="3" applyNumberFormat="1" applyFont="1" applyFill="1" applyBorder="1" applyAlignment="1">
      <alignment horizontal="center" vertical="center"/>
    </xf>
    <xf numFmtId="164" fontId="7" fillId="3" borderId="14" xfId="3" applyFont="1" applyFill="1" applyBorder="1" applyAlignment="1">
      <alignment vertical="center"/>
    </xf>
    <xf numFmtId="164" fontId="7" fillId="19" borderId="37" xfId="3" applyFont="1" applyFill="1" applyBorder="1" applyAlignment="1">
      <alignment horizontal="right" vertical="center"/>
    </xf>
    <xf numFmtId="164" fontId="7" fillId="19" borderId="38" xfId="3" applyFont="1" applyFill="1" applyBorder="1" applyAlignment="1">
      <alignment horizontal="right" vertical="center"/>
    </xf>
    <xf numFmtId="164" fontId="7" fillId="19" borderId="39" xfId="3" applyFont="1" applyFill="1" applyBorder="1" applyAlignment="1">
      <alignment horizontal="right" vertical="center"/>
    </xf>
    <xf numFmtId="164" fontId="7" fillId="26" borderId="20" xfId="3" applyFont="1" applyFill="1" applyBorder="1" applyAlignment="1">
      <alignment horizontal="right" vertical="center"/>
    </xf>
    <xf numFmtId="164" fontId="7" fillId="26" borderId="37" xfId="3" applyFont="1" applyFill="1" applyBorder="1" applyAlignment="1">
      <alignment horizontal="right" vertical="center"/>
    </xf>
    <xf numFmtId="164" fontId="7" fillId="26" borderId="38" xfId="3" applyFont="1" applyFill="1" applyBorder="1" applyAlignment="1">
      <alignment horizontal="right" vertical="center"/>
    </xf>
    <xf numFmtId="164" fontId="7" fillId="21" borderId="40" xfId="3" applyFont="1" applyFill="1" applyBorder="1" applyAlignment="1">
      <alignment horizontal="right" vertical="center"/>
    </xf>
    <xf numFmtId="164" fontId="7" fillId="4" borderId="20" xfId="5" applyNumberFormat="1" applyFont="1" applyFill="1" applyBorder="1" applyAlignment="1">
      <alignment horizontal="left" vertical="center"/>
    </xf>
    <xf numFmtId="164" fontId="7" fillId="21" borderId="39" xfId="3" applyFont="1" applyFill="1" applyBorder="1" applyAlignment="1">
      <alignment horizontal="right" vertical="center"/>
    </xf>
    <xf numFmtId="164" fontId="7" fillId="4" borderId="0" xfId="5" applyNumberFormat="1" applyFont="1" applyFill="1" applyAlignment="1">
      <alignment horizontal="left" vertical="center"/>
    </xf>
    <xf numFmtId="164" fontId="7" fillId="5" borderId="41" xfId="3" applyFont="1" applyFill="1" applyBorder="1" applyAlignment="1">
      <alignment horizontal="right" vertical="center"/>
    </xf>
    <xf numFmtId="164" fontId="7" fillId="25" borderId="20" xfId="3" applyFont="1" applyFill="1" applyBorder="1" applyAlignment="1">
      <alignment horizontal="right" vertical="center"/>
    </xf>
    <xf numFmtId="164" fontId="7" fillId="18" borderId="42" xfId="3" applyFont="1" applyFill="1" applyBorder="1" applyAlignment="1">
      <alignment horizontal="right" vertical="center"/>
    </xf>
    <xf numFmtId="0" fontId="6" fillId="0" borderId="0" xfId="5" applyAlignment="1">
      <alignment vertical="center"/>
    </xf>
    <xf numFmtId="165" fontId="8" fillId="3" borderId="13" xfId="3" applyNumberFormat="1" applyFont="1" applyFill="1" applyBorder="1" applyAlignment="1">
      <alignment horizontal="center" vertical="center"/>
    </xf>
    <xf numFmtId="164" fontId="8" fillId="3" borderId="14" xfId="3" applyFont="1" applyFill="1" applyBorder="1" applyAlignment="1">
      <alignment vertical="center"/>
    </xf>
    <xf numFmtId="165" fontId="7" fillId="0" borderId="13" xfId="3" applyNumberFormat="1" applyFont="1" applyFill="1" applyBorder="1" applyAlignment="1">
      <alignment horizontal="center" vertical="center"/>
    </xf>
    <xf numFmtId="164" fontId="7" fillId="0" borderId="14" xfId="3" applyFont="1" applyFill="1" applyBorder="1" applyAlignment="1">
      <alignment vertical="center"/>
    </xf>
    <xf numFmtId="165" fontId="7" fillId="28" borderId="13" xfId="3" applyNumberFormat="1" applyFont="1" applyFill="1" applyBorder="1" applyAlignment="1">
      <alignment horizontal="center" vertical="center"/>
    </xf>
    <xf numFmtId="165" fontId="7" fillId="3" borderId="21" xfId="3" applyNumberFormat="1" applyFont="1" applyFill="1" applyBorder="1" applyAlignment="1">
      <alignment horizontal="center" vertical="center"/>
    </xf>
    <xf numFmtId="165" fontId="8" fillId="3" borderId="10" xfId="3" applyNumberFormat="1" applyFont="1" applyFill="1" applyBorder="1" applyAlignment="1">
      <alignment horizontal="center" vertical="center"/>
    </xf>
    <xf numFmtId="165" fontId="7" fillId="0" borderId="21" xfId="3" applyNumberFormat="1" applyFont="1" applyFill="1" applyBorder="1" applyAlignment="1">
      <alignment horizontal="center" vertical="center"/>
    </xf>
    <xf numFmtId="164" fontId="8" fillId="0" borderId="14" xfId="3" applyFont="1" applyFill="1" applyBorder="1" applyAlignment="1">
      <alignment vertical="center"/>
    </xf>
    <xf numFmtId="165" fontId="8" fillId="28" borderId="10" xfId="3" applyNumberFormat="1" applyFont="1" applyFill="1" applyBorder="1" applyAlignment="1">
      <alignment horizontal="center" vertical="center"/>
    </xf>
    <xf numFmtId="164" fontId="8" fillId="28" borderId="14" xfId="3" applyFont="1" applyFill="1" applyBorder="1" applyAlignment="1">
      <alignment vertical="center"/>
    </xf>
    <xf numFmtId="165" fontId="8" fillId="3" borderId="23" xfId="3" applyNumberFormat="1" applyFont="1" applyFill="1" applyBorder="1" applyAlignment="1">
      <alignment horizontal="center" vertical="center"/>
    </xf>
    <xf numFmtId="164" fontId="8" fillId="3" borderId="24" xfId="3" applyFont="1" applyFill="1" applyBorder="1" applyAlignment="1">
      <alignment vertical="center"/>
    </xf>
    <xf numFmtId="165" fontId="7" fillId="3" borderId="10" xfId="3" applyNumberFormat="1" applyFont="1" applyFill="1" applyBorder="1" applyAlignment="1">
      <alignment horizontal="center" vertical="center"/>
    </xf>
    <xf numFmtId="164" fontId="7" fillId="3" borderId="11" xfId="3" applyFont="1" applyFill="1" applyBorder="1" applyAlignment="1">
      <alignment vertical="center"/>
    </xf>
    <xf numFmtId="165" fontId="8" fillId="0" borderId="13" xfId="3" applyNumberFormat="1" applyFont="1" applyFill="1" applyBorder="1" applyAlignment="1">
      <alignment horizontal="center" vertical="center"/>
    </xf>
    <xf numFmtId="165" fontId="8" fillId="8" borderId="13" xfId="3" applyNumberFormat="1" applyFont="1" applyFill="1" applyBorder="1" applyAlignment="1">
      <alignment horizontal="center" vertical="center"/>
    </xf>
    <xf numFmtId="164" fontId="8" fillId="8" borderId="14" xfId="3" applyFont="1" applyFill="1" applyBorder="1" applyAlignment="1">
      <alignment vertical="center"/>
    </xf>
    <xf numFmtId="164" fontId="16" fillId="0" borderId="14" xfId="3" applyFont="1" applyFill="1" applyBorder="1" applyAlignment="1">
      <alignment vertical="center"/>
    </xf>
    <xf numFmtId="164" fontId="16" fillId="3" borderId="14" xfId="3" applyFont="1" applyFill="1" applyBorder="1" applyAlignment="1">
      <alignment vertical="center"/>
    </xf>
    <xf numFmtId="164" fontId="7" fillId="28" borderId="43" xfId="3" applyFont="1" applyFill="1" applyBorder="1" applyAlignment="1">
      <alignment vertical="center"/>
    </xf>
    <xf numFmtId="164" fontId="7" fillId="7" borderId="20" xfId="2" applyNumberFormat="1" applyFont="1" applyFill="1" applyBorder="1" applyAlignment="1">
      <alignment horizontal="left" vertical="center"/>
    </xf>
    <xf numFmtId="164" fontId="7" fillId="30" borderId="20" xfId="2" applyNumberFormat="1" applyFont="1" applyFill="1" applyBorder="1" applyAlignment="1">
      <alignment horizontal="left" vertical="center"/>
    </xf>
    <xf numFmtId="164" fontId="8" fillId="30" borderId="20" xfId="2" applyNumberFormat="1" applyFont="1" applyFill="1" applyBorder="1" applyAlignment="1">
      <alignment horizontal="left" vertical="center"/>
    </xf>
    <xf numFmtId="49" fontId="9" fillId="3" borderId="44" xfId="2" applyNumberFormat="1" applyFont="1" applyFill="1" applyBorder="1" applyAlignment="1">
      <alignment horizontal="center" vertical="center"/>
    </xf>
    <xf numFmtId="49" fontId="11" fillId="3" borderId="45" xfId="2" applyNumberFormat="1" applyFont="1" applyFill="1" applyBorder="1" applyAlignment="1">
      <alignment horizontal="center" vertical="center" wrapText="1"/>
    </xf>
    <xf numFmtId="164" fontId="8" fillId="24" borderId="46" xfId="2" applyNumberFormat="1" applyFont="1" applyFill="1" applyBorder="1" applyAlignment="1">
      <alignment horizontal="left" vertical="center"/>
    </xf>
    <xf numFmtId="0" fontId="8" fillId="4" borderId="41" xfId="2" applyFont="1" applyFill="1" applyBorder="1" applyAlignment="1">
      <alignment horizontal="left" vertical="center"/>
    </xf>
    <xf numFmtId="0" fontId="7" fillId="4" borderId="41" xfId="2" applyFont="1" applyFill="1" applyBorder="1" applyAlignment="1">
      <alignment horizontal="left" vertical="center"/>
    </xf>
    <xf numFmtId="164" fontId="8" fillId="4" borderId="41" xfId="2" applyNumberFormat="1" applyFont="1" applyFill="1" applyBorder="1" applyAlignment="1">
      <alignment horizontal="left" vertical="center"/>
    </xf>
    <xf numFmtId="164" fontId="8" fillId="11" borderId="46" xfId="3" applyFont="1" applyFill="1" applyBorder="1" applyAlignment="1">
      <alignment horizontal="right" vertical="center"/>
    </xf>
    <xf numFmtId="164" fontId="8" fillId="30" borderId="46" xfId="2" applyNumberFormat="1" applyFont="1" applyFill="1" applyBorder="1" applyAlignment="1">
      <alignment horizontal="left" vertical="center"/>
    </xf>
    <xf numFmtId="164" fontId="8" fillId="13" borderId="46" xfId="2" applyNumberFormat="1" applyFont="1" applyFill="1" applyBorder="1" applyAlignment="1">
      <alignment horizontal="left" vertical="center"/>
    </xf>
    <xf numFmtId="164" fontId="8" fillId="14" borderId="46" xfId="2" applyNumberFormat="1" applyFont="1" applyFill="1" applyBorder="1" applyAlignment="1">
      <alignment horizontal="left" vertical="center"/>
    </xf>
    <xf numFmtId="164" fontId="8" fillId="15" borderId="46" xfId="2" applyNumberFormat="1" applyFont="1" applyFill="1" applyBorder="1" applyAlignment="1">
      <alignment horizontal="left" vertical="center"/>
    </xf>
    <xf numFmtId="164" fontId="13" fillId="8" borderId="46" xfId="2" applyNumberFormat="1" applyFont="1" applyFill="1" applyBorder="1" applyAlignment="1">
      <alignment horizontal="left" vertical="center"/>
    </xf>
    <xf numFmtId="0" fontId="7" fillId="4" borderId="47" xfId="2" applyFont="1" applyFill="1" applyBorder="1" applyAlignment="1">
      <alignment horizontal="left" vertical="center"/>
    </xf>
    <xf numFmtId="164" fontId="8" fillId="31" borderId="15" xfId="3" applyFont="1" applyFill="1" applyBorder="1" applyAlignment="1">
      <alignment horizontal="right" vertical="center"/>
    </xf>
    <xf numFmtId="164" fontId="8" fillId="6" borderId="41" xfId="2" applyNumberFormat="1" applyFont="1" applyFill="1" applyBorder="1" applyAlignment="1">
      <alignment horizontal="left" vertical="center"/>
    </xf>
    <xf numFmtId="164" fontId="8" fillId="6" borderId="20" xfId="2" applyNumberFormat="1" applyFont="1" applyFill="1" applyBorder="1" applyAlignment="1">
      <alignment horizontal="left" vertical="center"/>
    </xf>
    <xf numFmtId="164" fontId="8" fillId="29" borderId="41" xfId="2" applyNumberFormat="1" applyFont="1" applyFill="1" applyBorder="1" applyAlignment="1">
      <alignment horizontal="left" vertical="center"/>
    </xf>
    <xf numFmtId="164" fontId="8" fillId="29" borderId="20" xfId="2" applyNumberFormat="1" applyFont="1" applyFill="1" applyBorder="1" applyAlignment="1">
      <alignment horizontal="left" vertical="center"/>
    </xf>
    <xf numFmtId="164" fontId="8" fillId="27" borderId="20" xfId="2" applyNumberFormat="1" applyFont="1" applyFill="1" applyBorder="1" applyAlignment="1">
      <alignment horizontal="left" vertical="center"/>
    </xf>
    <xf numFmtId="164" fontId="8" fillId="32" borderId="20" xfId="2" applyNumberFormat="1" applyFont="1" applyFill="1" applyBorder="1" applyAlignment="1">
      <alignment horizontal="left" vertical="center"/>
    </xf>
    <xf numFmtId="164" fontId="8" fillId="33" borderId="41" xfId="2" applyNumberFormat="1" applyFont="1" applyFill="1" applyBorder="1" applyAlignment="1">
      <alignment horizontal="left" vertical="center"/>
    </xf>
    <xf numFmtId="164" fontId="12" fillId="33" borderId="20" xfId="2" applyNumberFormat="1" applyFont="1" applyFill="1" applyBorder="1" applyAlignment="1">
      <alignment horizontal="left" vertical="center"/>
    </xf>
    <xf numFmtId="164" fontId="12" fillId="8" borderId="24" xfId="3" applyFont="1" applyFill="1" applyBorder="1" applyAlignment="1">
      <alignment vertical="center"/>
    </xf>
    <xf numFmtId="164" fontId="8" fillId="8" borderId="20" xfId="2" applyNumberFormat="1" applyFont="1" applyFill="1" applyBorder="1" applyAlignment="1">
      <alignment horizontal="left" vertical="center"/>
    </xf>
    <xf numFmtId="165" fontId="9" fillId="8" borderId="23" xfId="3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0" borderId="0" xfId="2" applyFont="1" applyFill="1" applyAlignment="1">
      <alignment horizontal="left" vertical="center"/>
    </xf>
    <xf numFmtId="164" fontId="9" fillId="21" borderId="11" xfId="3" applyFont="1" applyFill="1" applyBorder="1" applyAlignment="1">
      <alignment vertical="center"/>
    </xf>
    <xf numFmtId="164" fontId="9" fillId="9" borderId="14" xfId="3" applyFont="1" applyFill="1" applyBorder="1" applyAlignment="1">
      <alignment vertical="center"/>
    </xf>
    <xf numFmtId="164" fontId="16" fillId="5" borderId="14" xfId="3" applyFont="1" applyFill="1" applyBorder="1" applyAlignment="1">
      <alignment vertical="center"/>
    </xf>
    <xf numFmtId="164" fontId="16" fillId="9" borderId="14" xfId="3" applyFont="1" applyFill="1" applyBorder="1" applyAlignment="1">
      <alignment vertical="center"/>
    </xf>
    <xf numFmtId="164" fontId="9" fillId="5" borderId="14" xfId="3" applyFont="1" applyFill="1" applyBorder="1" applyAlignment="1">
      <alignment vertical="center"/>
    </xf>
    <xf numFmtId="164" fontId="9" fillId="21" borderId="14" xfId="3" applyFont="1" applyFill="1" applyBorder="1" applyAlignment="1">
      <alignment vertical="center"/>
    </xf>
    <xf numFmtId="164" fontId="16" fillId="21" borderId="14" xfId="3" applyFont="1" applyFill="1" applyBorder="1" applyAlignment="1">
      <alignment vertical="center"/>
    </xf>
    <xf numFmtId="164" fontId="16" fillId="5" borderId="22" xfId="3" applyFont="1" applyFill="1" applyBorder="1" applyAlignment="1">
      <alignment vertical="center"/>
    </xf>
    <xf numFmtId="164" fontId="9" fillId="21" borderId="24" xfId="3" applyFont="1" applyFill="1" applyBorder="1" applyAlignment="1">
      <alignment vertical="center"/>
    </xf>
    <xf numFmtId="164" fontId="9" fillId="20" borderId="11" xfId="3" applyFont="1" applyFill="1" applyBorder="1" applyAlignment="1">
      <alignment vertical="center"/>
    </xf>
    <xf numFmtId="164" fontId="9" fillId="0" borderId="14" xfId="3" applyFont="1" applyFill="1" applyBorder="1" applyAlignment="1">
      <alignment vertical="center"/>
    </xf>
    <xf numFmtId="164" fontId="16" fillId="0" borderId="22" xfId="3" applyFont="1" applyFill="1" applyBorder="1" applyAlignment="1">
      <alignment vertical="center"/>
    </xf>
    <xf numFmtId="164" fontId="9" fillId="3" borderId="24" xfId="3" applyFont="1" applyFill="1" applyBorder="1" applyAlignment="1">
      <alignment vertical="center"/>
    </xf>
    <xf numFmtId="164" fontId="9" fillId="5" borderId="11" xfId="3" applyFont="1" applyFill="1" applyBorder="1" applyAlignment="1">
      <alignment vertical="center"/>
    </xf>
    <xf numFmtId="164" fontId="16" fillId="5" borderId="27" xfId="3" applyFont="1" applyFill="1" applyBorder="1" applyAlignment="1">
      <alignment vertical="center"/>
    </xf>
    <xf numFmtId="0" fontId="15" fillId="0" borderId="0" xfId="2" applyFont="1" applyAlignment="1">
      <alignment vertical="center"/>
    </xf>
    <xf numFmtId="165" fontId="9" fillId="21" borderId="10" xfId="3" applyNumberFormat="1" applyFont="1" applyFill="1" applyBorder="1" applyAlignment="1">
      <alignment horizontal="center" vertical="center"/>
    </xf>
    <xf numFmtId="165" fontId="9" fillId="9" borderId="13" xfId="3" applyNumberFormat="1" applyFont="1" applyFill="1" applyBorder="1" applyAlignment="1">
      <alignment horizontal="center" vertical="center"/>
    </xf>
    <xf numFmtId="165" fontId="16" fillId="5" borderId="13" xfId="3" applyNumberFormat="1" applyFont="1" applyFill="1" applyBorder="1" applyAlignment="1">
      <alignment horizontal="center" vertical="center"/>
    </xf>
    <xf numFmtId="165" fontId="16" fillId="9" borderId="13" xfId="3" applyNumberFormat="1" applyFont="1" applyFill="1" applyBorder="1" applyAlignment="1">
      <alignment horizontal="center" vertical="center"/>
    </xf>
    <xf numFmtId="165" fontId="9" fillId="5" borderId="13" xfId="3" applyNumberFormat="1" applyFont="1" applyFill="1" applyBorder="1" applyAlignment="1">
      <alignment horizontal="center" vertical="center"/>
    </xf>
    <xf numFmtId="165" fontId="9" fillId="21" borderId="13" xfId="3" applyNumberFormat="1" applyFont="1" applyFill="1" applyBorder="1" applyAlignment="1">
      <alignment horizontal="center" vertical="center"/>
    </xf>
    <xf numFmtId="165" fontId="16" fillId="21" borderId="13" xfId="3" applyNumberFormat="1" applyFont="1" applyFill="1" applyBorder="1" applyAlignment="1">
      <alignment horizontal="center" vertical="center"/>
    </xf>
    <xf numFmtId="165" fontId="16" fillId="5" borderId="21" xfId="3" applyNumberFormat="1" applyFont="1" applyFill="1" applyBorder="1" applyAlignment="1">
      <alignment horizontal="center" vertical="center"/>
    </xf>
    <xf numFmtId="165" fontId="9" fillId="21" borderId="23" xfId="3" applyNumberFormat="1" applyFont="1" applyFill="1" applyBorder="1" applyAlignment="1">
      <alignment horizontal="center" vertical="center"/>
    </xf>
    <xf numFmtId="165" fontId="9" fillId="20" borderId="10" xfId="3" applyNumberFormat="1" applyFont="1" applyFill="1" applyBorder="1" applyAlignment="1">
      <alignment horizontal="center" vertical="center"/>
    </xf>
    <xf numFmtId="165" fontId="9" fillId="0" borderId="13" xfId="3" applyNumberFormat="1" applyFont="1" applyFill="1" applyBorder="1" applyAlignment="1">
      <alignment horizontal="center" vertical="center"/>
    </xf>
    <xf numFmtId="165" fontId="16" fillId="3" borderId="13" xfId="3" applyNumberFormat="1" applyFont="1" applyFill="1" applyBorder="1" applyAlignment="1">
      <alignment horizontal="center" vertical="center"/>
    </xf>
    <xf numFmtId="165" fontId="16" fillId="0" borderId="13" xfId="3" applyNumberFormat="1" applyFont="1" applyFill="1" applyBorder="1" applyAlignment="1">
      <alignment horizontal="center" vertical="center"/>
    </xf>
    <xf numFmtId="165" fontId="16" fillId="0" borderId="21" xfId="3" applyNumberFormat="1" applyFont="1" applyFill="1" applyBorder="1" applyAlignment="1">
      <alignment horizontal="center" vertical="center"/>
    </xf>
    <xf numFmtId="165" fontId="9" fillId="3" borderId="23" xfId="3" applyNumberFormat="1" applyFont="1" applyFill="1" applyBorder="1" applyAlignment="1">
      <alignment horizontal="center" vertical="center"/>
    </xf>
    <xf numFmtId="165" fontId="9" fillId="5" borderId="10" xfId="3" applyNumberFormat="1" applyFont="1" applyFill="1" applyBorder="1" applyAlignment="1">
      <alignment horizontal="center" vertical="center"/>
    </xf>
    <xf numFmtId="165" fontId="16" fillId="5" borderId="26" xfId="3" applyNumberFormat="1" applyFont="1" applyFill="1" applyBorder="1" applyAlignment="1">
      <alignment horizontal="center" vertical="center"/>
    </xf>
    <xf numFmtId="0" fontId="16" fillId="0" borderId="0" xfId="2" applyFont="1" applyFill="1" applyAlignment="1">
      <alignment horizontal="center" vertical="center"/>
    </xf>
    <xf numFmtId="0" fontId="6" fillId="0" borderId="0" xfId="5"/>
    <xf numFmtId="0" fontId="7" fillId="4" borderId="0" xfId="5" applyFont="1" applyFill="1" applyAlignment="1">
      <alignment horizontal="left"/>
    </xf>
    <xf numFmtId="49" fontId="7" fillId="4" borderId="0" xfId="5" applyNumberFormat="1" applyFont="1" applyFill="1" applyAlignment="1">
      <alignment horizontal="center" vertical="center"/>
    </xf>
    <xf numFmtId="49" fontId="20" fillId="34" borderId="50" xfId="5" applyNumberFormat="1" applyFont="1" applyFill="1" applyBorder="1" applyAlignment="1">
      <alignment horizontal="center" vertical="center" wrapText="1"/>
    </xf>
    <xf numFmtId="49" fontId="11" fillId="8" borderId="50" xfId="5" applyNumberFormat="1" applyFont="1" applyFill="1" applyBorder="1" applyAlignment="1">
      <alignment horizontal="center" vertical="center" wrapText="1"/>
    </xf>
    <xf numFmtId="0" fontId="20" fillId="34" borderId="51" xfId="5" applyFont="1" applyFill="1" applyBorder="1" applyAlignment="1">
      <alignment horizontal="right"/>
    </xf>
    <xf numFmtId="49" fontId="20" fillId="34" borderId="51" xfId="5" applyNumberFormat="1" applyFont="1" applyFill="1" applyBorder="1" applyAlignment="1">
      <alignment horizontal="left"/>
    </xf>
    <xf numFmtId="164" fontId="7" fillId="5" borderId="52" xfId="3" applyFont="1" applyFill="1" applyBorder="1" applyAlignment="1">
      <alignment horizontal="right"/>
    </xf>
    <xf numFmtId="164" fontId="7" fillId="9" borderId="52" xfId="3" applyFont="1" applyFill="1" applyBorder="1" applyAlignment="1">
      <alignment horizontal="right"/>
    </xf>
    <xf numFmtId="164" fontId="7" fillId="4" borderId="52" xfId="3" applyFont="1" applyFill="1" applyBorder="1" applyAlignment="1">
      <alignment horizontal="right"/>
    </xf>
    <xf numFmtId="49" fontId="11" fillId="8" borderId="50" xfId="5" applyNumberFormat="1" applyFont="1" applyFill="1" applyBorder="1" applyAlignment="1">
      <alignment horizontal="center" vertical="center"/>
    </xf>
    <xf numFmtId="164" fontId="24" fillId="5" borderId="52" xfId="1" applyFont="1" applyFill="1" applyBorder="1" applyAlignment="1">
      <alignment horizontal="right"/>
    </xf>
    <xf numFmtId="164" fontId="7" fillId="5" borderId="52" xfId="1" applyFont="1" applyFill="1" applyBorder="1" applyAlignment="1">
      <alignment horizontal="right"/>
    </xf>
    <xf numFmtId="164" fontId="24" fillId="9" borderId="52" xfId="1" applyFont="1" applyFill="1" applyBorder="1" applyAlignment="1">
      <alignment horizontal="right"/>
    </xf>
    <xf numFmtId="164" fontId="24" fillId="4" borderId="52" xfId="1" applyFont="1" applyFill="1" applyBorder="1" applyAlignment="1">
      <alignment horizontal="right"/>
    </xf>
    <xf numFmtId="164" fontId="7" fillId="4" borderId="52" xfId="1" applyFont="1" applyFill="1" applyBorder="1" applyAlignment="1">
      <alignment horizontal="right"/>
    </xf>
    <xf numFmtId="49" fontId="7" fillId="35" borderId="0" xfId="5" applyNumberFormat="1" applyFont="1" applyFill="1" applyAlignment="1">
      <alignment horizontal="center" vertical="center"/>
    </xf>
    <xf numFmtId="49" fontId="25" fillId="35" borderId="0" xfId="5" applyNumberFormat="1" applyFont="1" applyFill="1" applyAlignment="1">
      <alignment horizontal="center" vertical="center"/>
    </xf>
    <xf numFmtId="0" fontId="25" fillId="4" borderId="0" xfId="5" applyFont="1" applyFill="1" applyAlignment="1">
      <alignment horizontal="left"/>
    </xf>
    <xf numFmtId="0" fontId="26" fillId="4" borderId="0" xfId="5" applyFont="1" applyFill="1" applyAlignment="1">
      <alignment horizontal="left"/>
    </xf>
    <xf numFmtId="0" fontId="21" fillId="4" borderId="0" xfId="5" applyFont="1" applyFill="1" applyAlignment="1">
      <alignment horizontal="left"/>
    </xf>
    <xf numFmtId="49" fontId="23" fillId="34" borderId="50" xfId="0" applyNumberFormat="1" applyFont="1" applyFill="1" applyBorder="1" applyAlignment="1">
      <alignment horizontal="center" vertical="center" wrapText="1"/>
    </xf>
    <xf numFmtId="49" fontId="27" fillId="34" borderId="50" xfId="0" applyNumberFormat="1" applyFont="1" applyFill="1" applyBorder="1" applyAlignment="1">
      <alignment horizontal="center" vertical="center" wrapText="1"/>
    </xf>
    <xf numFmtId="49" fontId="20" fillId="34" borderId="50" xfId="5" applyNumberFormat="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 wrapText="1"/>
    </xf>
    <xf numFmtId="0" fontId="7" fillId="4" borderId="0" xfId="5" applyFont="1" applyFill="1" applyAlignment="1">
      <alignment horizontal="centerContinuous" vertical="center"/>
    </xf>
    <xf numFmtId="49" fontId="27" fillId="34" borderId="50" xfId="5" applyNumberFormat="1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Continuous" vertical="center"/>
    </xf>
    <xf numFmtId="49" fontId="27" fillId="34" borderId="50" xfId="5" applyNumberFormat="1" applyFont="1" applyFill="1" applyBorder="1" applyAlignment="1">
      <alignment horizontal="center" vertical="center"/>
    </xf>
    <xf numFmtId="0" fontId="22" fillId="4" borderId="0" xfId="5" applyFont="1" applyFill="1" applyAlignment="1">
      <alignment horizontal="left" vertical="center"/>
    </xf>
    <xf numFmtId="164" fontId="4" fillId="2" borderId="53" xfId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5" fontId="4" fillId="2" borderId="55" xfId="1" applyNumberFormat="1" applyFont="1" applyFill="1" applyBorder="1" applyAlignment="1">
      <alignment horizontal="center" vertical="center"/>
    </xf>
    <xf numFmtId="165" fontId="29" fillId="2" borderId="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7" fontId="4" fillId="2" borderId="57" xfId="1" applyNumberFormat="1" applyFont="1" applyFill="1" applyBorder="1" applyAlignment="1">
      <alignment horizontal="center" vertical="center" wrapText="1"/>
    </xf>
    <xf numFmtId="165" fontId="0" fillId="0" borderId="58" xfId="1" applyNumberFormat="1" applyFont="1" applyBorder="1" applyAlignment="1">
      <alignment vertical="center"/>
    </xf>
    <xf numFmtId="165" fontId="0" fillId="0" borderId="59" xfId="1" applyNumberFormat="1" applyFont="1" applyBorder="1" applyAlignment="1">
      <alignment horizontal="center" vertical="center"/>
    </xf>
    <xf numFmtId="165" fontId="0" fillId="0" borderId="54" xfId="1" applyNumberFormat="1" applyFont="1" applyBorder="1" applyAlignment="1">
      <alignment vertical="center"/>
    </xf>
    <xf numFmtId="165" fontId="5" fillId="0" borderId="60" xfId="1" applyNumberFormat="1" applyFont="1" applyBorder="1" applyAlignment="1">
      <alignment horizontal="center" vertical="center"/>
    </xf>
    <xf numFmtId="165" fontId="5" fillId="0" borderId="61" xfId="1" applyNumberFormat="1" applyFont="1" applyBorder="1" applyAlignment="1">
      <alignment horizontal="center" vertical="center"/>
    </xf>
    <xf numFmtId="166" fontId="0" fillId="0" borderId="0" xfId="7" applyNumberFormat="1" applyFont="1" applyAlignment="1">
      <alignment vertical="center"/>
    </xf>
    <xf numFmtId="165" fontId="4" fillId="0" borderId="54" xfId="1" applyNumberFormat="1" applyFont="1" applyBorder="1" applyAlignment="1">
      <alignment horizontal="center" vertical="center"/>
    </xf>
    <xf numFmtId="165" fontId="29" fillId="0" borderId="6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29" fillId="2" borderId="57" xfId="1" applyNumberFormat="1" applyFont="1" applyFill="1" applyBorder="1" applyAlignment="1">
      <alignment horizontal="center" vertical="center"/>
    </xf>
    <xf numFmtId="165" fontId="0" fillId="0" borderId="54" xfId="1" applyNumberFormat="1" applyFont="1" applyBorder="1" applyAlignment="1">
      <alignment horizontal="left" vertical="center"/>
    </xf>
    <xf numFmtId="165" fontId="0" fillId="0" borderId="54" xfId="1" applyNumberFormat="1" applyFont="1" applyBorder="1" applyAlignment="1">
      <alignment horizontal="left" vertical="center" indent="2"/>
    </xf>
    <xf numFmtId="165" fontId="4" fillId="0" borderId="54" xfId="1" applyNumberFormat="1" applyFont="1" applyBorder="1" applyAlignment="1">
      <alignment vertical="center"/>
    </xf>
    <xf numFmtId="165" fontId="0" fillId="0" borderId="56" xfId="1" applyNumberFormat="1" applyFont="1" applyBorder="1" applyAlignment="1">
      <alignment vertical="center"/>
    </xf>
    <xf numFmtId="165" fontId="5" fillId="0" borderId="62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63" xfId="1" applyNumberFormat="1" applyFont="1" applyBorder="1" applyAlignment="1">
      <alignment horizontal="center" vertical="center"/>
    </xf>
    <xf numFmtId="165" fontId="5" fillId="0" borderId="59" xfId="1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9" fillId="0" borderId="64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left" vertical="center" indent="2"/>
    </xf>
    <xf numFmtId="165" fontId="5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29" fillId="0" borderId="64" xfId="7" applyNumberFormat="1" applyFont="1" applyBorder="1" applyAlignment="1">
      <alignment horizontal="right" vertical="center"/>
    </xf>
    <xf numFmtId="166" fontId="30" fillId="0" borderId="60" xfId="7" applyNumberFormat="1" applyFont="1" applyFill="1" applyBorder="1"/>
    <xf numFmtId="164" fontId="5" fillId="0" borderId="60" xfId="1" applyNumberFormat="1" applyFont="1" applyBorder="1" applyAlignment="1">
      <alignment horizontal="center" vertical="center"/>
    </xf>
    <xf numFmtId="17" fontId="4" fillId="2" borderId="53" xfId="1" applyNumberFormat="1" applyFont="1" applyFill="1" applyBorder="1" applyAlignment="1">
      <alignment horizontal="center" vertical="center" wrapText="1"/>
    </xf>
    <xf numFmtId="166" fontId="30" fillId="0" borderId="63" xfId="7" applyNumberFormat="1" applyFont="1" applyFill="1" applyBorder="1"/>
    <xf numFmtId="166" fontId="30" fillId="0" borderId="59" xfId="7" applyNumberFormat="1" applyFont="1" applyFill="1" applyBorder="1"/>
    <xf numFmtId="166" fontId="29" fillId="0" borderId="60" xfId="7" applyNumberFormat="1" applyFont="1" applyBorder="1" applyAlignment="1">
      <alignment horizontal="right" vertical="center"/>
    </xf>
    <xf numFmtId="165" fontId="28" fillId="0" borderId="0" xfId="0" applyNumberFormat="1" applyFont="1" applyAlignment="1">
      <alignment horizontal="center" vertical="center"/>
    </xf>
    <xf numFmtId="0" fontId="10" fillId="10" borderId="48" xfId="2" applyFont="1" applyFill="1" applyBorder="1" applyAlignment="1">
      <alignment horizontal="center" vertical="center" wrapText="1"/>
    </xf>
    <xf numFmtId="0" fontId="10" fillId="10" borderId="47" xfId="2" applyFont="1" applyFill="1" applyBorder="1" applyAlignment="1">
      <alignment horizontal="center" vertical="center" wrapText="1"/>
    </xf>
    <xf numFmtId="0" fontId="19" fillId="4" borderId="49" xfId="5" applyFont="1" applyFill="1" applyBorder="1" applyAlignment="1">
      <alignment horizontal="right" vertical="center"/>
    </xf>
    <xf numFmtId="0" fontId="18" fillId="4" borderId="0" xfId="0" applyFont="1" applyFill="1" applyAlignment="1">
      <alignment horizontal="center" vertical="top" wrapText="1"/>
    </xf>
    <xf numFmtId="0" fontId="28" fillId="0" borderId="0" xfId="0" applyFont="1" applyAlignment="1">
      <alignment horizontal="center" vertical="center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" xfId="6" xr:uid="{00000000-0005-0000-0000-000004000000}"/>
    <cellStyle name="Normal 2 2" xfId="5" xr:uid="{00000000-0005-0000-0000-000005000000}"/>
    <cellStyle name="Normal 3" xfId="2" xr:uid="{00000000-0005-0000-0000-000006000000}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5" defaultRowHeight="13" x14ac:dyDescent="0.2"/>
  <cols>
    <col min="1" max="1" width="31.33203125" style="71" customWidth="1"/>
    <col min="2" max="2" width="4.6640625" style="188" customWidth="1"/>
    <col min="3" max="3" width="55.83203125" style="71" customWidth="1"/>
    <col min="4" max="5" width="18.5" style="71" bestFit="1" customWidth="1"/>
    <col min="6" max="6" width="16.5" style="71" bestFit="1" customWidth="1"/>
    <col min="7" max="16384" width="11.5" style="71"/>
  </cols>
  <sheetData>
    <row r="1" spans="1:6" s="4" customFormat="1" ht="10.25" customHeight="1" x14ac:dyDescent="0.2"/>
    <row r="2" spans="1:6" s="8" customFormat="1" ht="15" customHeight="1" x14ac:dyDescent="0.2">
      <c r="A2" s="292" t="s">
        <v>140</v>
      </c>
      <c r="B2" s="5"/>
      <c r="C2" s="6"/>
      <c r="D2" s="7"/>
      <c r="E2" s="7"/>
      <c r="F2" s="163"/>
    </row>
    <row r="3" spans="1:6" s="12" customFormat="1" ht="29" thickBot="1" x14ac:dyDescent="0.25">
      <c r="A3" s="293"/>
      <c r="B3" s="9"/>
      <c r="C3" s="10" t="s">
        <v>250</v>
      </c>
      <c r="D3" s="11" t="s">
        <v>9</v>
      </c>
      <c r="E3" s="11" t="s">
        <v>120</v>
      </c>
      <c r="F3" s="164" t="s">
        <v>120</v>
      </c>
    </row>
    <row r="4" spans="1:6" s="16" customFormat="1" ht="19.75" customHeight="1" thickBot="1" x14ac:dyDescent="0.25">
      <c r="A4" s="2"/>
      <c r="B4" s="13"/>
      <c r="C4" s="14" t="s">
        <v>10</v>
      </c>
      <c r="D4" s="15">
        <f>+'BS 1Q 2017'!AE8</f>
        <v>1448130002.1400001</v>
      </c>
      <c r="E4" s="15"/>
      <c r="F4" s="165">
        <f>+E5+E12</f>
        <v>1448130002.1399999</v>
      </c>
    </row>
    <row r="5" spans="1:6" s="16" customFormat="1" ht="19.75" customHeight="1" thickBot="1" x14ac:dyDescent="0.25">
      <c r="A5" s="3"/>
      <c r="B5" s="139">
        <v>1</v>
      </c>
      <c r="C5" s="140" t="s">
        <v>11</v>
      </c>
      <c r="D5" s="17">
        <f>+'BS 1Q 2017'!AE9</f>
        <v>1302782923.0699997</v>
      </c>
      <c r="E5" s="176">
        <f>SUM(D6:D11)</f>
        <v>1302782923.0699999</v>
      </c>
      <c r="F5" s="166"/>
    </row>
    <row r="6" spans="1:6" s="8" customFormat="1" ht="19.75" customHeight="1" x14ac:dyDescent="0.2">
      <c r="A6" s="3" t="s">
        <v>6</v>
      </c>
      <c r="B6" s="18">
        <v>2</v>
      </c>
      <c r="C6" s="19" t="s">
        <v>12</v>
      </c>
      <c r="D6" s="20">
        <f>+'BS 1Q 2017'!AE10</f>
        <v>253074487.92999998</v>
      </c>
      <c r="E6" s="20"/>
      <c r="F6" s="167"/>
    </row>
    <row r="7" spans="1:6" s="8" customFormat="1" ht="19.75" customHeight="1" x14ac:dyDescent="0.2">
      <c r="A7" s="3" t="s">
        <v>6</v>
      </c>
      <c r="B7" s="21">
        <v>3</v>
      </c>
      <c r="C7" s="22" t="s">
        <v>13</v>
      </c>
      <c r="D7" s="23">
        <f>+'BS 1Q 2017'!AE11</f>
        <v>657194536.70000005</v>
      </c>
      <c r="E7" s="23"/>
      <c r="F7" s="167"/>
    </row>
    <row r="8" spans="1:6" s="8" customFormat="1" ht="19.75" customHeight="1" x14ac:dyDescent="0.2">
      <c r="A8" s="3" t="s">
        <v>6</v>
      </c>
      <c r="B8" s="18">
        <v>4</v>
      </c>
      <c r="C8" s="19" t="s">
        <v>14</v>
      </c>
      <c r="D8" s="23">
        <f>+'BS 1Q 2017'!AE12</f>
        <v>6811601.1500000004</v>
      </c>
      <c r="E8" s="23"/>
      <c r="F8" s="167"/>
    </row>
    <row r="9" spans="1:6" s="8" customFormat="1" ht="19.75" customHeight="1" x14ac:dyDescent="0.2">
      <c r="A9" s="3" t="s">
        <v>6</v>
      </c>
      <c r="B9" s="21">
        <v>5</v>
      </c>
      <c r="C9" s="22" t="s">
        <v>127</v>
      </c>
      <c r="D9" s="23">
        <f>+'BS 1Q 2017'!AE13</f>
        <v>18988112.289999999</v>
      </c>
      <c r="E9" s="23"/>
      <c r="F9" s="167"/>
    </row>
    <row r="10" spans="1:6" s="8" customFormat="1" ht="19.75" customHeight="1" x14ac:dyDescent="0.2">
      <c r="A10" s="3" t="s">
        <v>5</v>
      </c>
      <c r="B10" s="18">
        <v>6</v>
      </c>
      <c r="C10" s="19" t="s">
        <v>15</v>
      </c>
      <c r="D10" s="23">
        <f>+'BS 1Q 2017'!AE14</f>
        <v>326087023.11000001</v>
      </c>
      <c r="E10" s="23"/>
      <c r="F10" s="167"/>
    </row>
    <row r="11" spans="1:6" s="8" customFormat="1" ht="19.75" customHeight="1" thickBot="1" x14ac:dyDescent="0.25">
      <c r="A11" s="3" t="s">
        <v>5</v>
      </c>
      <c r="B11" s="21">
        <v>7</v>
      </c>
      <c r="C11" s="22" t="s">
        <v>16</v>
      </c>
      <c r="D11" s="24">
        <f>+'BS 1Q 2017'!AE15</f>
        <v>40627161.890000001</v>
      </c>
      <c r="E11" s="24"/>
      <c r="F11" s="167"/>
    </row>
    <row r="12" spans="1:6" s="16" customFormat="1" ht="19.75" customHeight="1" thickBot="1" x14ac:dyDescent="0.25">
      <c r="A12" s="3"/>
      <c r="B12" s="139">
        <v>8</v>
      </c>
      <c r="C12" s="140" t="s">
        <v>17</v>
      </c>
      <c r="D12" s="25">
        <f>+'BS 1Q 2017'!AE16</f>
        <v>145347079.06999999</v>
      </c>
      <c r="E12" s="176">
        <f>SUM(D13:D14)</f>
        <v>145347079.06999999</v>
      </c>
      <c r="F12" s="168"/>
    </row>
    <row r="13" spans="1:6" s="8" customFormat="1" ht="19.75" customHeight="1" x14ac:dyDescent="0.2">
      <c r="A13" s="3" t="s">
        <v>6</v>
      </c>
      <c r="B13" s="21">
        <v>9</v>
      </c>
      <c r="C13" s="22" t="s">
        <v>13</v>
      </c>
      <c r="D13" s="26">
        <f>+'BS 1Q 2017'!AE17</f>
        <v>145347079.06999999</v>
      </c>
      <c r="E13" s="26"/>
      <c r="F13" s="167"/>
    </row>
    <row r="14" spans="1:6" s="8" customFormat="1" ht="19.75" customHeight="1" thickBot="1" x14ac:dyDescent="0.25">
      <c r="A14" s="3" t="s">
        <v>6</v>
      </c>
      <c r="B14" s="18">
        <v>10</v>
      </c>
      <c r="C14" s="19" t="s">
        <v>14</v>
      </c>
      <c r="D14" s="27">
        <f>+'BS 1Q 2017'!AE18</f>
        <v>0</v>
      </c>
      <c r="E14" s="27"/>
      <c r="F14" s="167"/>
    </row>
    <row r="15" spans="1:6" s="16" customFormat="1" ht="19.75" customHeight="1" thickBot="1" x14ac:dyDescent="0.25">
      <c r="A15" s="3"/>
      <c r="B15" s="139">
        <v>11</v>
      </c>
      <c r="C15" s="140" t="s">
        <v>18</v>
      </c>
      <c r="D15" s="28">
        <f>+'BS 1Q 2017'!AE19</f>
        <v>75318735.579999998</v>
      </c>
      <c r="E15" s="28">
        <f>SUM(D16:D17)</f>
        <v>75318735.580000013</v>
      </c>
      <c r="F15" s="169">
        <f>+E15</f>
        <v>75318735.580000013</v>
      </c>
    </row>
    <row r="16" spans="1:6" s="8" customFormat="1" ht="19.75" customHeight="1" x14ac:dyDescent="0.2">
      <c r="A16" s="3" t="s">
        <v>4</v>
      </c>
      <c r="B16" s="18">
        <v>12</v>
      </c>
      <c r="C16" s="19" t="s">
        <v>19</v>
      </c>
      <c r="D16" s="29">
        <f>+'BS 1Q 2017'!AE20</f>
        <v>63850855.350000009</v>
      </c>
      <c r="E16" s="29"/>
      <c r="F16" s="167"/>
    </row>
    <row r="17" spans="1:6" s="8" customFormat="1" ht="19.75" customHeight="1" thickBot="1" x14ac:dyDescent="0.25">
      <c r="A17" s="3" t="s">
        <v>5</v>
      </c>
      <c r="B17" s="21">
        <v>13</v>
      </c>
      <c r="C17" s="22" t="s">
        <v>20</v>
      </c>
      <c r="D17" s="30">
        <f>+'BS 1Q 2017'!AE21</f>
        <v>11467880.23</v>
      </c>
      <c r="E17" s="30"/>
      <c r="F17" s="167"/>
    </row>
    <row r="18" spans="1:6" s="16" customFormat="1" ht="19.75" customHeight="1" thickBot="1" x14ac:dyDescent="0.25">
      <c r="A18" s="3"/>
      <c r="B18" s="31">
        <v>14</v>
      </c>
      <c r="C18" s="32" t="s">
        <v>21</v>
      </c>
      <c r="D18" s="33">
        <f>+'BS 1Q 2017'!AE22</f>
        <v>619694384.94999993</v>
      </c>
      <c r="E18" s="33"/>
      <c r="F18" s="170">
        <f>+E19+E24+E30+E31+E32+E33</f>
        <v>619694384.95000005</v>
      </c>
    </row>
    <row r="19" spans="1:6" s="8" customFormat="1" ht="19.75" customHeight="1" thickBot="1" x14ac:dyDescent="0.25">
      <c r="A19" s="3"/>
      <c r="B19" s="143">
        <v>15</v>
      </c>
      <c r="C19" s="159" t="s">
        <v>22</v>
      </c>
      <c r="D19" s="160">
        <f>+'BS 1Q 2017'!AE23</f>
        <v>291826820.75999993</v>
      </c>
      <c r="E19" s="161">
        <f>SUM(D20:D23)</f>
        <v>291826820.75999999</v>
      </c>
      <c r="F19" s="167"/>
    </row>
    <row r="20" spans="1:6" s="8" customFormat="1" ht="19.75" customHeight="1" x14ac:dyDescent="0.2">
      <c r="A20" s="3" t="s">
        <v>7</v>
      </c>
      <c r="B20" s="21">
        <v>16</v>
      </c>
      <c r="C20" s="22" t="s">
        <v>23</v>
      </c>
      <c r="D20" s="34">
        <f>+'BS 1Q 2017'!AE24</f>
        <v>285853355.52999997</v>
      </c>
      <c r="E20" s="34"/>
      <c r="F20" s="167"/>
    </row>
    <row r="21" spans="1:6" s="8" customFormat="1" ht="19.75" customHeight="1" x14ac:dyDescent="0.2">
      <c r="A21" s="3" t="s">
        <v>7</v>
      </c>
      <c r="B21" s="21">
        <v>17</v>
      </c>
      <c r="C21" s="22" t="s">
        <v>24</v>
      </c>
      <c r="D21" s="34">
        <f>+'BS 1Q 2017'!AE25</f>
        <v>2181067.1</v>
      </c>
      <c r="E21" s="34"/>
      <c r="F21" s="167"/>
    </row>
    <row r="22" spans="1:6" s="8" customFormat="1" ht="19.75" customHeight="1" x14ac:dyDescent="0.2">
      <c r="A22" s="3" t="s">
        <v>7</v>
      </c>
      <c r="B22" s="18">
        <v>18</v>
      </c>
      <c r="C22" s="19" t="s">
        <v>135</v>
      </c>
      <c r="D22" s="34">
        <f>+'BS 1Q 2017'!AE26</f>
        <v>13184506.170000002</v>
      </c>
      <c r="E22" s="34"/>
      <c r="F22" s="167"/>
    </row>
    <row r="23" spans="1:6" s="8" customFormat="1" ht="19.75" customHeight="1" thickBot="1" x14ac:dyDescent="0.25">
      <c r="A23" s="3" t="s">
        <v>7</v>
      </c>
      <c r="B23" s="21">
        <v>19</v>
      </c>
      <c r="C23" s="22" t="s">
        <v>121</v>
      </c>
      <c r="D23" s="34">
        <f>+'BS 1Q 2017'!AE27</f>
        <v>-9392108.040000001</v>
      </c>
      <c r="E23" s="34"/>
      <c r="F23" s="167"/>
    </row>
    <row r="24" spans="1:6" s="16" customFormat="1" ht="19.75" customHeight="1" thickBot="1" x14ac:dyDescent="0.25">
      <c r="A24" s="3"/>
      <c r="B24" s="139">
        <v>20</v>
      </c>
      <c r="C24" s="140" t="s">
        <v>25</v>
      </c>
      <c r="D24" s="35">
        <f>+'BS 1Q 2017'!AE28</f>
        <v>46832477.780000001</v>
      </c>
      <c r="E24" s="162">
        <f>SUM(D25:D29)</f>
        <v>46832477.780000009</v>
      </c>
      <c r="F24" s="166"/>
    </row>
    <row r="25" spans="1:6" s="8" customFormat="1" ht="19.75" customHeight="1" x14ac:dyDescent="0.2">
      <c r="A25" s="3" t="s">
        <v>7</v>
      </c>
      <c r="B25" s="21">
        <v>21</v>
      </c>
      <c r="C25" s="22" t="s">
        <v>26</v>
      </c>
      <c r="D25" s="36">
        <f>+'BS 1Q 2017'!AE29</f>
        <v>1571991.45</v>
      </c>
      <c r="E25" s="36"/>
      <c r="F25" s="167"/>
    </row>
    <row r="26" spans="1:6" s="8" customFormat="1" ht="19.75" customHeight="1" x14ac:dyDescent="0.2">
      <c r="A26" s="3" t="s">
        <v>7</v>
      </c>
      <c r="B26" s="18">
        <v>22</v>
      </c>
      <c r="C26" s="19" t="s">
        <v>27</v>
      </c>
      <c r="D26" s="36">
        <f>+'BS 1Q 2017'!AE30</f>
        <v>1436451.0699999994</v>
      </c>
      <c r="E26" s="36"/>
      <c r="F26" s="167"/>
    </row>
    <row r="27" spans="1:6" s="8" customFormat="1" ht="19.75" customHeight="1" x14ac:dyDescent="0.2">
      <c r="A27" s="3" t="s">
        <v>7</v>
      </c>
      <c r="B27" s="21">
        <v>23</v>
      </c>
      <c r="C27" s="22" t="s">
        <v>28</v>
      </c>
      <c r="D27" s="36">
        <f>+'BS 1Q 2017'!AE31</f>
        <v>7849805.54</v>
      </c>
      <c r="E27" s="36"/>
      <c r="F27" s="167"/>
    </row>
    <row r="28" spans="1:6" s="8" customFormat="1" ht="19.75" customHeight="1" x14ac:dyDescent="0.2">
      <c r="A28" s="3" t="s">
        <v>7</v>
      </c>
      <c r="B28" s="18">
        <v>24</v>
      </c>
      <c r="C28" s="19" t="s">
        <v>29</v>
      </c>
      <c r="D28" s="36">
        <f>+'BS 1Q 2017'!AE32</f>
        <v>13165781.730000002</v>
      </c>
      <c r="E28" s="36"/>
      <c r="F28" s="167"/>
    </row>
    <row r="29" spans="1:6" s="8" customFormat="1" ht="19.75" customHeight="1" thickBot="1" x14ac:dyDescent="0.25">
      <c r="A29" s="3" t="s">
        <v>7</v>
      </c>
      <c r="B29" s="21">
        <v>25</v>
      </c>
      <c r="C29" s="22" t="s">
        <v>30</v>
      </c>
      <c r="D29" s="36">
        <f>+'BS 1Q 2017'!AE33</f>
        <v>22808447.99000001</v>
      </c>
      <c r="E29" s="36"/>
      <c r="F29" s="167"/>
    </row>
    <row r="30" spans="1:6" s="8" customFormat="1" ht="19.75" customHeight="1" thickBot="1" x14ac:dyDescent="0.25">
      <c r="A30" s="3" t="s">
        <v>7</v>
      </c>
      <c r="B30" s="123">
        <v>26</v>
      </c>
      <c r="C30" s="124" t="s">
        <v>31</v>
      </c>
      <c r="D30" s="37">
        <f>+'BS 1Q 2017'!AE34</f>
        <v>21543283.740000006</v>
      </c>
      <c r="E30" s="161">
        <f>+D30</f>
        <v>21543283.740000006</v>
      </c>
      <c r="F30" s="167"/>
    </row>
    <row r="31" spans="1:6" s="8" customFormat="1" ht="19.75" customHeight="1" thickBot="1" x14ac:dyDescent="0.25">
      <c r="A31" s="3" t="s">
        <v>7</v>
      </c>
      <c r="B31" s="123">
        <v>27</v>
      </c>
      <c r="C31" s="124" t="s">
        <v>32</v>
      </c>
      <c r="D31" s="37">
        <f>+'BS 1Q 2017'!AE35</f>
        <v>76829667.019999981</v>
      </c>
      <c r="E31" s="161">
        <f>+D31</f>
        <v>76829667.019999981</v>
      </c>
      <c r="F31" s="167"/>
    </row>
    <row r="32" spans="1:6" s="8" customFormat="1" ht="19.75" customHeight="1" thickBot="1" x14ac:dyDescent="0.25">
      <c r="A32" s="3" t="s">
        <v>7</v>
      </c>
      <c r="B32" s="144">
        <v>28</v>
      </c>
      <c r="C32" s="124" t="s">
        <v>33</v>
      </c>
      <c r="D32" s="37">
        <f>+'BS 1Q 2017'!AE36</f>
        <v>-6969554.4100000001</v>
      </c>
      <c r="E32" s="161">
        <f>+D32</f>
        <v>-6969554.4100000001</v>
      </c>
      <c r="F32" s="167"/>
    </row>
    <row r="33" spans="1:6" s="8" customFormat="1" ht="19.75" customHeight="1" thickBot="1" x14ac:dyDescent="0.25">
      <c r="A33" s="3" t="s">
        <v>7</v>
      </c>
      <c r="B33" s="144">
        <v>29</v>
      </c>
      <c r="C33" s="158" t="s">
        <v>122</v>
      </c>
      <c r="D33" s="37">
        <f>+'BS 1Q 2017'!AE37</f>
        <v>189631690.06000003</v>
      </c>
      <c r="E33" s="161">
        <f>+D33</f>
        <v>189631690.06000003</v>
      </c>
      <c r="F33" s="167"/>
    </row>
    <row r="34" spans="1:6" s="16" customFormat="1" ht="19.75" customHeight="1" thickBot="1" x14ac:dyDescent="0.25">
      <c r="A34" s="3" t="s">
        <v>7</v>
      </c>
      <c r="B34" s="145">
        <v>30</v>
      </c>
      <c r="C34" s="140" t="s">
        <v>34</v>
      </c>
      <c r="D34" s="38">
        <f>+'BS 1Q 2017'!AE38</f>
        <v>20298273.059999999</v>
      </c>
      <c r="E34" s="38">
        <f>SUM(D35:D38)</f>
        <v>20298273.059999995</v>
      </c>
      <c r="F34" s="171">
        <f>+E34</f>
        <v>20298273.059999995</v>
      </c>
    </row>
    <row r="35" spans="1:6" s="8" customFormat="1" ht="19.75" customHeight="1" x14ac:dyDescent="0.2">
      <c r="A35" s="3" t="s">
        <v>7</v>
      </c>
      <c r="B35" s="21">
        <v>31</v>
      </c>
      <c r="C35" s="22" t="s">
        <v>1</v>
      </c>
      <c r="D35" s="39">
        <f>+'BS 1Q 2017'!AE39</f>
        <v>85072.79</v>
      </c>
      <c r="E35" s="39"/>
      <c r="F35" s="167"/>
    </row>
    <row r="36" spans="1:6" s="8" customFormat="1" ht="19.75" customHeight="1" x14ac:dyDescent="0.2">
      <c r="A36" s="3" t="s">
        <v>7</v>
      </c>
      <c r="B36" s="18">
        <v>32</v>
      </c>
      <c r="C36" s="19" t="s">
        <v>35</v>
      </c>
      <c r="D36" s="39">
        <f>+'BS 1Q 2017'!AE40</f>
        <v>9452319.4299999997</v>
      </c>
      <c r="E36" s="39"/>
      <c r="F36" s="167"/>
    </row>
    <row r="37" spans="1:6" s="8" customFormat="1" ht="19.75" customHeight="1" x14ac:dyDescent="0.2">
      <c r="A37" s="3" t="s">
        <v>7</v>
      </c>
      <c r="B37" s="21">
        <v>33</v>
      </c>
      <c r="C37" s="22" t="s">
        <v>36</v>
      </c>
      <c r="D37" s="39">
        <f>+'BS 1Q 2017'!AE41</f>
        <v>345594.62</v>
      </c>
      <c r="E37" s="39"/>
      <c r="F37" s="167"/>
    </row>
    <row r="38" spans="1:6" s="8" customFormat="1" ht="19.75" customHeight="1" thickBot="1" x14ac:dyDescent="0.25">
      <c r="A38" s="3" t="s">
        <v>7</v>
      </c>
      <c r="B38" s="18">
        <v>34</v>
      </c>
      <c r="C38" s="19" t="s">
        <v>3</v>
      </c>
      <c r="D38" s="39">
        <f>+'BS 1Q 2017'!AE42</f>
        <v>10415286.219999999</v>
      </c>
      <c r="E38" s="39"/>
      <c r="F38" s="167"/>
    </row>
    <row r="39" spans="1:6" s="16" customFormat="1" ht="19.75" customHeight="1" thickBot="1" x14ac:dyDescent="0.25">
      <c r="A39" s="3"/>
      <c r="B39" s="139">
        <v>35</v>
      </c>
      <c r="C39" s="140" t="s">
        <v>37</v>
      </c>
      <c r="D39" s="40">
        <f>+'BS 1Q 2017'!AE43</f>
        <v>121183663.12000002</v>
      </c>
      <c r="E39" s="40">
        <f>SUM(D40:D43)</f>
        <v>121183663.12000005</v>
      </c>
      <c r="F39" s="172">
        <f>+E39</f>
        <v>121183663.12000005</v>
      </c>
    </row>
    <row r="40" spans="1:6" s="8" customFormat="1" ht="19.75" customHeight="1" x14ac:dyDescent="0.2">
      <c r="A40" s="3" t="s">
        <v>7</v>
      </c>
      <c r="B40" s="18">
        <v>36</v>
      </c>
      <c r="C40" s="19" t="s">
        <v>38</v>
      </c>
      <c r="D40" s="41">
        <f>+'BS 1Q 2017'!AE44</f>
        <v>174784236.82000005</v>
      </c>
      <c r="E40" s="41"/>
      <c r="F40" s="167"/>
    </row>
    <row r="41" spans="1:6" s="8" customFormat="1" ht="19.75" customHeight="1" x14ac:dyDescent="0.2">
      <c r="A41" s="3" t="s">
        <v>7</v>
      </c>
      <c r="B41" s="21">
        <v>37</v>
      </c>
      <c r="C41" s="22" t="s">
        <v>123</v>
      </c>
      <c r="D41" s="41">
        <f>+'BS 1Q 2017'!AE45</f>
        <v>-56030711.990000002</v>
      </c>
      <c r="E41" s="41"/>
      <c r="F41" s="167"/>
    </row>
    <row r="42" spans="1:6" s="8" customFormat="1" ht="19.75" customHeight="1" x14ac:dyDescent="0.2">
      <c r="A42" s="3" t="s">
        <v>7</v>
      </c>
      <c r="B42" s="18">
        <v>38</v>
      </c>
      <c r="C42" s="19" t="s">
        <v>124</v>
      </c>
      <c r="D42" s="41">
        <f>+'BS 1Q 2017'!AE46</f>
        <v>1947489.48</v>
      </c>
      <c r="E42" s="41"/>
      <c r="F42" s="167"/>
    </row>
    <row r="43" spans="1:6" s="8" customFormat="1" ht="19.75" customHeight="1" thickBot="1" x14ac:dyDescent="0.25">
      <c r="A43" s="3" t="s">
        <v>7</v>
      </c>
      <c r="B43" s="21">
        <v>39</v>
      </c>
      <c r="C43" s="22" t="s">
        <v>39</v>
      </c>
      <c r="D43" s="41">
        <f>+'BS 1Q 2017'!AE47</f>
        <v>482648.81</v>
      </c>
      <c r="E43" s="41"/>
      <c r="F43" s="167"/>
    </row>
    <row r="44" spans="1:6" s="16" customFormat="1" ht="19.75" customHeight="1" thickBot="1" x14ac:dyDescent="0.25">
      <c r="A44" s="3"/>
      <c r="B44" s="139">
        <v>40</v>
      </c>
      <c r="C44" s="140" t="s">
        <v>40</v>
      </c>
      <c r="D44" s="42">
        <f>+'BS 1Q 2017'!AE48</f>
        <v>36815194.379999995</v>
      </c>
      <c r="E44" s="42">
        <f>SUM(D45:D49)</f>
        <v>36815194.379999995</v>
      </c>
      <c r="F44" s="173">
        <f>+E44</f>
        <v>36815194.379999995</v>
      </c>
    </row>
    <row r="45" spans="1:6" s="8" customFormat="1" ht="19.75" customHeight="1" x14ac:dyDescent="0.2">
      <c r="A45" s="3" t="s">
        <v>7</v>
      </c>
      <c r="B45" s="21">
        <v>41</v>
      </c>
      <c r="C45" s="22" t="s">
        <v>41</v>
      </c>
      <c r="D45" s="43">
        <f>+'BS 1Q 2017'!AE49</f>
        <v>40.18</v>
      </c>
      <c r="E45" s="43"/>
      <c r="F45" s="167"/>
    </row>
    <row r="46" spans="1:6" s="8" customFormat="1" ht="19.75" customHeight="1" x14ac:dyDescent="0.2">
      <c r="A46" s="3" t="s">
        <v>7</v>
      </c>
      <c r="B46" s="18">
        <v>42</v>
      </c>
      <c r="C46" s="19" t="s">
        <v>42</v>
      </c>
      <c r="D46" s="43">
        <f>+'BS 1Q 2017'!AE50</f>
        <v>50207.839999999997</v>
      </c>
      <c r="E46" s="43"/>
      <c r="F46" s="167"/>
    </row>
    <row r="47" spans="1:6" s="8" customFormat="1" ht="19.75" customHeight="1" x14ac:dyDescent="0.2">
      <c r="A47" s="3" t="s">
        <v>7</v>
      </c>
      <c r="B47" s="21">
        <v>43</v>
      </c>
      <c r="C47" s="22" t="s">
        <v>138</v>
      </c>
      <c r="D47" s="43">
        <f>+'BS 1Q 2017'!AE51</f>
        <v>9591738.7800000012</v>
      </c>
      <c r="E47" s="43"/>
      <c r="F47" s="167"/>
    </row>
    <row r="48" spans="1:6" s="8" customFormat="1" ht="19.75" customHeight="1" x14ac:dyDescent="0.2">
      <c r="A48" s="3" t="s">
        <v>7</v>
      </c>
      <c r="B48" s="18">
        <v>44</v>
      </c>
      <c r="C48" s="19" t="s">
        <v>125</v>
      </c>
      <c r="D48" s="43">
        <f>+'BS 1Q 2017'!AE52</f>
        <v>61194.859999999993</v>
      </c>
      <c r="E48" s="43"/>
      <c r="F48" s="167"/>
    </row>
    <row r="49" spans="1:6" s="8" customFormat="1" ht="19.75" customHeight="1" thickBot="1" x14ac:dyDescent="0.25">
      <c r="A49" s="3" t="s">
        <v>7</v>
      </c>
      <c r="B49" s="44">
        <v>45</v>
      </c>
      <c r="C49" s="45" t="s">
        <v>3</v>
      </c>
      <c r="D49" s="43">
        <f>+'BS 1Q 2017'!AE53</f>
        <v>27112012.719999999</v>
      </c>
      <c r="E49" s="43"/>
      <c r="F49" s="167"/>
    </row>
    <row r="50" spans="1:6" s="16" customFormat="1" ht="19.75" customHeight="1" thickBot="1" x14ac:dyDescent="0.25">
      <c r="A50" s="3"/>
      <c r="B50" s="187">
        <v>46</v>
      </c>
      <c r="C50" s="185" t="s">
        <v>43</v>
      </c>
      <c r="D50" s="46">
        <f>+'BS 1Q 2017'!AE54</f>
        <v>2321440253.23</v>
      </c>
      <c r="E50" s="46">
        <f>SUM(E5:E49)</f>
        <v>2321440253.2299995</v>
      </c>
      <c r="F50" s="174">
        <f>SUM(F4:F49)</f>
        <v>2321440253.23</v>
      </c>
    </row>
    <row r="51" spans="1:6" s="8" customFormat="1" ht="19.75" customHeight="1" thickBot="1" x14ac:dyDescent="0.25">
      <c r="A51" s="3"/>
      <c r="B51" s="47">
        <v>47</v>
      </c>
      <c r="C51" s="48" t="s">
        <v>44</v>
      </c>
      <c r="D51" s="49">
        <f>+'BS 1Q 2017'!AE55</f>
        <v>49060197.439999998</v>
      </c>
      <c r="E51" s="49"/>
      <c r="F51" s="167"/>
    </row>
    <row r="52" spans="1:6" s="16" customFormat="1" ht="19.75" customHeight="1" thickBot="1" x14ac:dyDescent="0.25">
      <c r="A52" s="3"/>
      <c r="B52" s="187">
        <v>48</v>
      </c>
      <c r="C52" s="185" t="s">
        <v>45</v>
      </c>
      <c r="D52" s="46">
        <f>+'BS 1Q 2017'!AE56</f>
        <v>-1357762278.8300002</v>
      </c>
      <c r="E52" s="184">
        <f>SUM(E53:E63)</f>
        <v>-1357762278.8299999</v>
      </c>
      <c r="F52" s="177">
        <f>SUM(E53:E63)</f>
        <v>-1357762278.8299999</v>
      </c>
    </row>
    <row r="53" spans="1:6" s="8" customFormat="1" ht="19.75" customHeight="1" thickBot="1" x14ac:dyDescent="0.25">
      <c r="A53" s="3"/>
      <c r="B53" s="50">
        <v>49</v>
      </c>
      <c r="C53" s="51" t="s">
        <v>46</v>
      </c>
      <c r="D53" s="52">
        <f>+'BS 1Q 2017'!AE57</f>
        <v>-991642903.13000011</v>
      </c>
      <c r="E53" s="178">
        <f>SUM(D54:D58)</f>
        <v>-991642903.13000011</v>
      </c>
      <c r="F53" s="167"/>
    </row>
    <row r="54" spans="1:6" s="8" customFormat="1" ht="19.75" customHeight="1" x14ac:dyDescent="0.2">
      <c r="A54" s="3"/>
      <c r="B54" s="141">
        <v>50</v>
      </c>
      <c r="C54" s="142" t="s">
        <v>133</v>
      </c>
      <c r="D54" s="53">
        <f>+'BS 1Q 2017'!AE58</f>
        <v>-452640705.43000001</v>
      </c>
      <c r="E54" s="53"/>
      <c r="F54" s="167"/>
    </row>
    <row r="55" spans="1:6" s="8" customFormat="1" ht="19.75" customHeight="1" x14ac:dyDescent="0.2">
      <c r="A55" s="3"/>
      <c r="B55" s="141">
        <v>51</v>
      </c>
      <c r="C55" s="142" t="s">
        <v>128</v>
      </c>
      <c r="D55" s="53">
        <f>+'BS 1Q 2017'!AE59</f>
        <v>-361249388.97000009</v>
      </c>
      <c r="E55" s="53"/>
      <c r="F55" s="167"/>
    </row>
    <row r="56" spans="1:6" s="8" customFormat="1" ht="19.75" customHeight="1" x14ac:dyDescent="0.2">
      <c r="A56" s="3"/>
      <c r="B56" s="141">
        <v>52</v>
      </c>
      <c r="C56" s="142" t="s">
        <v>47</v>
      </c>
      <c r="D56" s="53">
        <f>+'BS 1Q 2017'!AE60</f>
        <v>-135086358.22</v>
      </c>
      <c r="E56" s="53"/>
      <c r="F56" s="167"/>
    </row>
    <row r="57" spans="1:6" s="8" customFormat="1" ht="19.75" customHeight="1" x14ac:dyDescent="0.2">
      <c r="A57" s="3"/>
      <c r="B57" s="146">
        <v>53</v>
      </c>
      <c r="C57" s="142" t="s">
        <v>48</v>
      </c>
      <c r="D57" s="53">
        <f>+'BS 1Q 2017'!AE61</f>
        <v>-40650595.870000005</v>
      </c>
      <c r="E57" s="53"/>
      <c r="F57" s="167"/>
    </row>
    <row r="58" spans="1:6" s="8" customFormat="1" ht="19.75" customHeight="1" thickBot="1" x14ac:dyDescent="0.25">
      <c r="A58" s="3"/>
      <c r="B58" s="146">
        <v>54</v>
      </c>
      <c r="C58" s="157" t="s">
        <v>49</v>
      </c>
      <c r="D58" s="53">
        <f>+'BS 1Q 2017'!AE62</f>
        <v>-2015854.6400000001</v>
      </c>
      <c r="E58" s="53"/>
      <c r="F58" s="167"/>
    </row>
    <row r="59" spans="1:6" s="16" customFormat="1" ht="19.75" customHeight="1" thickBot="1" x14ac:dyDescent="0.25">
      <c r="A59" s="3"/>
      <c r="B59" s="148">
        <v>55</v>
      </c>
      <c r="C59" s="149" t="s">
        <v>50</v>
      </c>
      <c r="D59" s="54">
        <f>+'BS 1Q 2017'!AE63</f>
        <v>-136954287.06999999</v>
      </c>
      <c r="E59" s="178">
        <f>SUM(D60:D62)</f>
        <v>-136954287.06999999</v>
      </c>
      <c r="F59" s="166"/>
    </row>
    <row r="60" spans="1:6" s="8" customFormat="1" ht="19.75" customHeight="1" x14ac:dyDescent="0.2">
      <c r="A60" s="3"/>
      <c r="B60" s="18">
        <v>56</v>
      </c>
      <c r="C60" s="19" t="s">
        <v>51</v>
      </c>
      <c r="D60" s="55">
        <f>+'BS 1Q 2017'!AE64</f>
        <v>-110332486.03999999</v>
      </c>
      <c r="E60" s="55"/>
      <c r="F60" s="167"/>
    </row>
    <row r="61" spans="1:6" s="8" customFormat="1" ht="19.75" customHeight="1" x14ac:dyDescent="0.2">
      <c r="A61" s="3"/>
      <c r="B61" s="21">
        <v>57</v>
      </c>
      <c r="C61" s="22" t="s">
        <v>52</v>
      </c>
      <c r="D61" s="55">
        <f>+'BS 1Q 2017'!AE65</f>
        <v>-21379404.119999997</v>
      </c>
      <c r="E61" s="55"/>
      <c r="F61" s="167"/>
    </row>
    <row r="62" spans="1:6" s="8" customFormat="1" ht="19.75" customHeight="1" thickBot="1" x14ac:dyDescent="0.25">
      <c r="A62" s="3"/>
      <c r="B62" s="18">
        <v>58</v>
      </c>
      <c r="C62" s="19" t="s">
        <v>53</v>
      </c>
      <c r="D62" s="55">
        <f>+'BS 1Q 2017'!AE66</f>
        <v>-5242396.91</v>
      </c>
      <c r="E62" s="55"/>
      <c r="F62" s="167"/>
    </row>
    <row r="63" spans="1:6" s="16" customFormat="1" ht="19.75" customHeight="1" thickBot="1" x14ac:dyDescent="0.25">
      <c r="A63" s="3"/>
      <c r="B63" s="139">
        <v>59</v>
      </c>
      <c r="C63" s="140" t="s">
        <v>54</v>
      </c>
      <c r="D63" s="56">
        <f>+'BS 1Q 2017'!AE67</f>
        <v>-229165088.63000003</v>
      </c>
      <c r="E63" s="178">
        <f>SUM(D64:D69)</f>
        <v>-229165088.63</v>
      </c>
      <c r="F63" s="166"/>
    </row>
    <row r="64" spans="1:6" s="8" customFormat="1" ht="19.75" customHeight="1" x14ac:dyDescent="0.2">
      <c r="A64" s="3"/>
      <c r="B64" s="18">
        <v>60</v>
      </c>
      <c r="C64" s="19" t="s">
        <v>55</v>
      </c>
      <c r="D64" s="57">
        <f>+'BS 1Q 2017'!AE68</f>
        <v>-22288812.439999994</v>
      </c>
      <c r="E64" s="57"/>
      <c r="F64" s="167"/>
    </row>
    <row r="65" spans="1:6" s="8" customFormat="1" ht="19.75" customHeight="1" x14ac:dyDescent="0.2">
      <c r="A65" s="3"/>
      <c r="B65" s="21">
        <v>61</v>
      </c>
      <c r="C65" s="22" t="s">
        <v>56</v>
      </c>
      <c r="D65" s="57">
        <f>+'BS 1Q 2017'!AE69</f>
        <v>-27793431.5</v>
      </c>
      <c r="E65" s="57"/>
      <c r="F65" s="167"/>
    </row>
    <row r="66" spans="1:6" s="8" customFormat="1" ht="19.75" customHeight="1" x14ac:dyDescent="0.2">
      <c r="A66" s="3"/>
      <c r="B66" s="18">
        <v>62</v>
      </c>
      <c r="C66" s="19" t="s">
        <v>57</v>
      </c>
      <c r="D66" s="57">
        <f>+'BS 1Q 2017'!AE70</f>
        <v>-4972367.3099999996</v>
      </c>
      <c r="E66" s="57"/>
      <c r="F66" s="167"/>
    </row>
    <row r="67" spans="1:6" s="8" customFormat="1" ht="19.75" customHeight="1" x14ac:dyDescent="0.2">
      <c r="A67" s="3"/>
      <c r="B67" s="21">
        <v>63</v>
      </c>
      <c r="C67" s="22" t="s">
        <v>58</v>
      </c>
      <c r="D67" s="57">
        <f>+'BS 1Q 2017'!AE71</f>
        <v>-5882246.5699999994</v>
      </c>
      <c r="E67" s="57"/>
      <c r="F67" s="167"/>
    </row>
    <row r="68" spans="1:6" s="8" customFormat="1" ht="19.75" customHeight="1" thickBot="1" x14ac:dyDescent="0.25">
      <c r="A68" s="3"/>
      <c r="B68" s="18">
        <v>64</v>
      </c>
      <c r="C68" s="19" t="s">
        <v>59</v>
      </c>
      <c r="D68" s="57">
        <f>+'BS 1Q 2017'!AE72</f>
        <v>-23608011.759999998</v>
      </c>
      <c r="E68" s="57"/>
      <c r="F68" s="167"/>
    </row>
    <row r="69" spans="1:6" s="16" customFormat="1" ht="19.75" customHeight="1" thickBot="1" x14ac:dyDescent="0.25">
      <c r="A69" s="3"/>
      <c r="B69" s="58">
        <v>65</v>
      </c>
      <c r="C69" s="59" t="s">
        <v>60</v>
      </c>
      <c r="D69" s="56">
        <f>+'BS 1Q 2017'!AE73</f>
        <v>-144620219.05000001</v>
      </c>
      <c r="E69" s="56"/>
      <c r="F69" s="166"/>
    </row>
    <row r="70" spans="1:6" s="8" customFormat="1" ht="19.75" customHeight="1" x14ac:dyDescent="0.2">
      <c r="A70" s="3"/>
      <c r="B70" s="18">
        <v>66</v>
      </c>
      <c r="C70" s="19" t="s">
        <v>129</v>
      </c>
      <c r="D70" s="57">
        <f>+'BS 1Q 2017'!AE74</f>
        <v>-24264838.269999996</v>
      </c>
      <c r="E70" s="57"/>
      <c r="F70" s="167"/>
    </row>
    <row r="71" spans="1:6" s="8" customFormat="1" ht="19.75" customHeight="1" x14ac:dyDescent="0.2">
      <c r="A71" s="3"/>
      <c r="B71" s="21">
        <v>67</v>
      </c>
      <c r="C71" s="22" t="s">
        <v>61</v>
      </c>
      <c r="D71" s="57">
        <f>+'BS 1Q 2017'!AE75</f>
        <v>-352453.36</v>
      </c>
      <c r="E71" s="57"/>
      <c r="F71" s="167"/>
    </row>
    <row r="72" spans="1:6" s="8" customFormat="1" ht="19.75" customHeight="1" x14ac:dyDescent="0.2">
      <c r="A72" s="3"/>
      <c r="B72" s="18">
        <v>68</v>
      </c>
      <c r="C72" s="19" t="s">
        <v>62</v>
      </c>
      <c r="D72" s="57">
        <f>+'BS 1Q 2017'!AE76</f>
        <v>0</v>
      </c>
      <c r="E72" s="57"/>
      <c r="F72" s="167"/>
    </row>
    <row r="73" spans="1:6" s="8" customFormat="1" ht="19.75" customHeight="1" x14ac:dyDescent="0.2">
      <c r="A73" s="3"/>
      <c r="B73" s="21">
        <v>69</v>
      </c>
      <c r="C73" s="22" t="s">
        <v>63</v>
      </c>
      <c r="D73" s="57">
        <f>+'BS 1Q 2017'!AE77</f>
        <v>-24153.74</v>
      </c>
      <c r="E73" s="57"/>
      <c r="F73" s="167"/>
    </row>
    <row r="74" spans="1:6" s="8" customFormat="1" ht="19.75" customHeight="1" x14ac:dyDescent="0.2">
      <c r="A74" s="3"/>
      <c r="B74" s="18">
        <v>70</v>
      </c>
      <c r="C74" s="19" t="s">
        <v>64</v>
      </c>
      <c r="D74" s="57">
        <f>+'BS 1Q 2017'!AE78</f>
        <v>-37873352.460000001</v>
      </c>
      <c r="E74" s="57"/>
      <c r="F74" s="167"/>
    </row>
    <row r="75" spans="1:6" s="8" customFormat="1" ht="19.75" customHeight="1" x14ac:dyDescent="0.2">
      <c r="A75" s="3"/>
      <c r="B75" s="21">
        <v>71</v>
      </c>
      <c r="C75" s="22" t="s">
        <v>65</v>
      </c>
      <c r="D75" s="57">
        <f>+'BS 1Q 2017'!AE79</f>
        <v>-15238114.469999999</v>
      </c>
      <c r="E75" s="57"/>
      <c r="F75" s="167"/>
    </row>
    <row r="76" spans="1:6" s="8" customFormat="1" ht="19.75" customHeight="1" x14ac:dyDescent="0.2">
      <c r="A76" s="3"/>
      <c r="B76" s="18">
        <v>72</v>
      </c>
      <c r="C76" s="19" t="s">
        <v>66</v>
      </c>
      <c r="D76" s="57">
        <f>+'BS 1Q 2017'!AE80</f>
        <v>-719160.41999999993</v>
      </c>
      <c r="E76" s="57"/>
      <c r="F76" s="167"/>
    </row>
    <row r="77" spans="1:6" s="8" customFormat="1" ht="19.75" customHeight="1" x14ac:dyDescent="0.2">
      <c r="A77" s="3"/>
      <c r="B77" s="21">
        <v>73</v>
      </c>
      <c r="C77" s="22" t="s">
        <v>67</v>
      </c>
      <c r="D77" s="57">
        <f>+'BS 1Q 2017'!AE81</f>
        <v>-128601.93000000001</v>
      </c>
      <c r="E77" s="57"/>
      <c r="F77" s="167"/>
    </row>
    <row r="78" spans="1:6" s="8" customFormat="1" ht="19.75" customHeight="1" x14ac:dyDescent="0.2">
      <c r="A78" s="3"/>
      <c r="B78" s="18">
        <v>74</v>
      </c>
      <c r="C78" s="19" t="s">
        <v>68</v>
      </c>
      <c r="D78" s="57">
        <f>+'BS 1Q 2017'!AE82</f>
        <v>-53599518.43999999</v>
      </c>
      <c r="E78" s="57"/>
      <c r="F78" s="167"/>
    </row>
    <row r="79" spans="1:6" s="8" customFormat="1" ht="19.75" customHeight="1" x14ac:dyDescent="0.2">
      <c r="A79" s="3"/>
      <c r="B79" s="21">
        <v>75</v>
      </c>
      <c r="C79" s="22" t="s">
        <v>69</v>
      </c>
      <c r="D79" s="57">
        <f>+'BS 1Q 2017'!AE83</f>
        <v>-3971040.8199999994</v>
      </c>
      <c r="E79" s="57"/>
      <c r="F79" s="167"/>
    </row>
    <row r="80" spans="1:6" s="8" customFormat="1" ht="19.75" customHeight="1" thickBot="1" x14ac:dyDescent="0.25">
      <c r="A80" s="3"/>
      <c r="B80" s="60">
        <v>76</v>
      </c>
      <c r="C80" s="61" t="s">
        <v>139</v>
      </c>
      <c r="D80" s="57">
        <f>+'BS 1Q 2017'!AE84</f>
        <v>-8448985.1399999987</v>
      </c>
      <c r="E80" s="57"/>
      <c r="F80" s="167"/>
    </row>
    <row r="81" spans="1:6" s="16" customFormat="1" ht="19.75" customHeight="1" thickBot="1" x14ac:dyDescent="0.25">
      <c r="A81" s="3"/>
      <c r="B81" s="150">
        <v>77</v>
      </c>
      <c r="C81" s="151" t="s">
        <v>70</v>
      </c>
      <c r="D81" s="181">
        <f>+'BS 1Q 2017'!AE85</f>
        <v>-963677974.39999986</v>
      </c>
      <c r="E81" s="182">
        <f>SUM(E82:E87)</f>
        <v>-963677974.4000001</v>
      </c>
      <c r="F81" s="179">
        <f>SUM(E82:E87)</f>
        <v>-963677974.4000001</v>
      </c>
    </row>
    <row r="82" spans="1:6" s="8" customFormat="1" ht="19.75" customHeight="1" thickBot="1" x14ac:dyDescent="0.25">
      <c r="A82" s="3"/>
      <c r="B82" s="152">
        <v>78</v>
      </c>
      <c r="C82" s="153" t="s">
        <v>71</v>
      </c>
      <c r="D82" s="62">
        <f>+'BS 1Q 2017'!AE86</f>
        <v>-339553460.53999996</v>
      </c>
      <c r="E82" s="180">
        <f>SUM(D83:D86)</f>
        <v>-339553460.54000002</v>
      </c>
      <c r="F82" s="167"/>
    </row>
    <row r="83" spans="1:6" s="8" customFormat="1" ht="19.75" customHeight="1" x14ac:dyDescent="0.2">
      <c r="A83" s="3"/>
      <c r="B83" s="141">
        <v>79</v>
      </c>
      <c r="C83" s="142" t="s">
        <v>2</v>
      </c>
      <c r="D83" s="63">
        <f>+'BS 1Q 2017'!AE87</f>
        <v>-330338193.54000002</v>
      </c>
      <c r="E83" s="63"/>
      <c r="F83" s="167"/>
    </row>
    <row r="84" spans="1:6" s="8" customFormat="1" ht="19.75" customHeight="1" x14ac:dyDescent="0.2">
      <c r="A84" s="3"/>
      <c r="B84" s="141">
        <v>80</v>
      </c>
      <c r="C84" s="142" t="s">
        <v>72</v>
      </c>
      <c r="D84" s="63">
        <f>+'BS 1Q 2017'!AE88</f>
        <v>-2248000</v>
      </c>
      <c r="E84" s="63"/>
      <c r="F84" s="167"/>
    </row>
    <row r="85" spans="1:6" s="8" customFormat="1" ht="19.75" customHeight="1" x14ac:dyDescent="0.2">
      <c r="A85" s="3"/>
      <c r="B85" s="141">
        <v>81</v>
      </c>
      <c r="C85" s="142" t="s">
        <v>73</v>
      </c>
      <c r="D85" s="63">
        <f>+'BS 1Q 2017'!AE89</f>
        <v>-8300000</v>
      </c>
      <c r="E85" s="63"/>
      <c r="F85" s="167"/>
    </row>
    <row r="86" spans="1:6" s="8" customFormat="1" ht="19.75" customHeight="1" thickBot="1" x14ac:dyDescent="0.25">
      <c r="A86" s="3"/>
      <c r="B86" s="141">
        <v>82</v>
      </c>
      <c r="C86" s="142" t="s">
        <v>136</v>
      </c>
      <c r="D86" s="63">
        <f>+'BS 1Q 2017'!AE90</f>
        <v>1332733</v>
      </c>
      <c r="E86" s="63"/>
      <c r="F86" s="167"/>
    </row>
    <row r="87" spans="1:6" s="16" customFormat="1" ht="19.75" customHeight="1" thickBot="1" x14ac:dyDescent="0.25">
      <c r="A87" s="3"/>
      <c r="B87" s="154">
        <v>83</v>
      </c>
      <c r="C87" s="147" t="s">
        <v>130</v>
      </c>
      <c r="D87" s="64">
        <f>+'BS 1Q 2017'!AE91</f>
        <v>-624124513.86000001</v>
      </c>
      <c r="E87" s="180">
        <f>SUM(D88:D91)+SUM(D93:D95)</f>
        <v>-624124513.86000013</v>
      </c>
      <c r="F87" s="166"/>
    </row>
    <row r="88" spans="1:6" s="8" customFormat="1" ht="19.75" customHeight="1" x14ac:dyDescent="0.2">
      <c r="A88" s="3"/>
      <c r="B88" s="141">
        <v>84</v>
      </c>
      <c r="C88" s="65" t="s">
        <v>74</v>
      </c>
      <c r="D88" s="66">
        <f>+'BS 1Q 2017'!AE92</f>
        <v>-112736429.48</v>
      </c>
      <c r="E88" s="66"/>
      <c r="F88" s="167"/>
    </row>
    <row r="89" spans="1:6" s="8" customFormat="1" ht="19.75" customHeight="1" x14ac:dyDescent="0.2">
      <c r="A89" s="3"/>
      <c r="B89" s="141">
        <v>85</v>
      </c>
      <c r="C89" s="67" t="s">
        <v>75</v>
      </c>
      <c r="D89" s="66">
        <f>+'BS 1Q 2017'!AE93</f>
        <v>-247506.01</v>
      </c>
      <c r="E89" s="66"/>
      <c r="F89" s="167"/>
    </row>
    <row r="90" spans="1:6" s="8" customFormat="1" ht="19.75" customHeight="1" x14ac:dyDescent="0.2">
      <c r="A90" s="3"/>
      <c r="B90" s="141">
        <v>86</v>
      </c>
      <c r="C90" s="65" t="s">
        <v>137</v>
      </c>
      <c r="D90" s="66">
        <f>+'BS 1Q 2017'!AE94</f>
        <v>-22210396.439999994</v>
      </c>
      <c r="E90" s="66"/>
      <c r="F90" s="167"/>
    </row>
    <row r="91" spans="1:6" s="8" customFormat="1" ht="19.75" customHeight="1" thickBot="1" x14ac:dyDescent="0.25">
      <c r="A91" s="3"/>
      <c r="B91" s="141">
        <v>87</v>
      </c>
      <c r="C91" s="22" t="s">
        <v>131</v>
      </c>
      <c r="D91" s="66">
        <f>+'BS 1Q 2017'!AE95</f>
        <v>-296743843.17000008</v>
      </c>
      <c r="E91" s="66"/>
      <c r="F91" s="167"/>
    </row>
    <row r="92" spans="1:6" s="8" customFormat="1" ht="19.75" customHeight="1" thickBot="1" x14ac:dyDescent="0.25">
      <c r="A92" s="3"/>
      <c r="B92" s="141">
        <v>88</v>
      </c>
      <c r="C92" s="19" t="s">
        <v>126</v>
      </c>
      <c r="D92" s="37">
        <f>+'BS 1Q 2017'!AE96</f>
        <v>16982031.969999999</v>
      </c>
      <c r="E92" s="37"/>
      <c r="F92" s="167"/>
    </row>
    <row r="93" spans="1:6" s="8" customFormat="1" ht="19.75" customHeight="1" x14ac:dyDescent="0.2">
      <c r="A93" s="3"/>
      <c r="B93" s="141">
        <v>89</v>
      </c>
      <c r="C93" s="67" t="s">
        <v>76</v>
      </c>
      <c r="D93" s="66">
        <f>+'BS 1Q 2017'!AE97</f>
        <v>-116883543.41000001</v>
      </c>
      <c r="E93" s="66"/>
      <c r="F93" s="167"/>
    </row>
    <row r="94" spans="1:6" s="8" customFormat="1" ht="19.75" customHeight="1" x14ac:dyDescent="0.2">
      <c r="A94" s="3"/>
      <c r="B94" s="18">
        <v>90</v>
      </c>
      <c r="C94" s="19" t="s">
        <v>132</v>
      </c>
      <c r="D94" s="66">
        <f>+'BS 1Q 2017'!AE98</f>
        <v>-62902577.479999989</v>
      </c>
      <c r="E94" s="66"/>
      <c r="F94" s="167"/>
    </row>
    <row r="95" spans="1:6" s="8" customFormat="1" ht="19.75" customHeight="1" thickBot="1" x14ac:dyDescent="0.25">
      <c r="A95" s="3"/>
      <c r="B95" s="21">
        <v>91</v>
      </c>
      <c r="C95" s="22" t="s">
        <v>134</v>
      </c>
      <c r="D95" s="66">
        <f>+'BS 1Q 2017'!AE99</f>
        <v>-12400217.869999999</v>
      </c>
      <c r="E95" s="66"/>
      <c r="F95" s="167"/>
    </row>
    <row r="96" spans="1:6" s="16" customFormat="1" ht="19.75" customHeight="1" thickBot="1" x14ac:dyDescent="0.25">
      <c r="A96" s="3"/>
      <c r="B96" s="155">
        <v>92</v>
      </c>
      <c r="C96" s="156" t="s">
        <v>77</v>
      </c>
      <c r="D96" s="186">
        <f>+'BS 1Q 2017'!AE100</f>
        <v>-2321440253.23</v>
      </c>
      <c r="E96" s="186">
        <f>+E81+E52</f>
        <v>-2321440253.23</v>
      </c>
      <c r="F96" s="183">
        <f>+E81+E52</f>
        <v>-2321440253.23</v>
      </c>
    </row>
    <row r="97" spans="1:6" s="8" customFormat="1" ht="19.75" customHeight="1" x14ac:dyDescent="0.2">
      <c r="A97" s="3"/>
      <c r="B97" s="68">
        <v>93</v>
      </c>
      <c r="C97" s="69" t="s">
        <v>44</v>
      </c>
      <c r="D97" s="70">
        <f>+'BS 1Q 2017'!AE101</f>
        <v>-49060197.439999998</v>
      </c>
      <c r="E97" s="70"/>
      <c r="F97" s="175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5" defaultRowHeight="13" x14ac:dyDescent="0.2"/>
  <cols>
    <col min="1" max="1" width="15" style="138" customWidth="1"/>
    <col min="2" max="2" width="5.5" style="72" customWidth="1"/>
    <col min="3" max="3" width="85" style="205" bestFit="1" customWidth="1"/>
    <col min="4" max="4" width="16.5" style="138" customWidth="1"/>
    <col min="5" max="6" width="16.5" style="138" bestFit="1" customWidth="1"/>
    <col min="7" max="16384" width="11.5" style="138"/>
  </cols>
  <sheetData>
    <row r="1" spans="1:5" s="73" customFormat="1" ht="12" x14ac:dyDescent="0.2">
      <c r="B1" s="223"/>
      <c r="C1" s="189"/>
    </row>
    <row r="2" spans="1:5" s="77" customFormat="1" ht="12" x14ac:dyDescent="0.2">
      <c r="A2" s="292" t="s">
        <v>140</v>
      </c>
      <c r="B2" s="74"/>
      <c r="C2" s="75"/>
      <c r="D2" s="76"/>
    </row>
    <row r="3" spans="1:5" s="77" customFormat="1" ht="66.5" customHeight="1" thickBot="1" x14ac:dyDescent="0.25">
      <c r="A3" s="293"/>
      <c r="B3" s="78"/>
      <c r="C3" s="79" t="s">
        <v>249</v>
      </c>
      <c r="D3" s="80" t="s">
        <v>78</v>
      </c>
    </row>
    <row r="4" spans="1:5" s="73" customFormat="1" ht="19.75" customHeight="1" thickBot="1" x14ac:dyDescent="0.25">
      <c r="A4" s="2"/>
      <c r="B4" s="206">
        <v>0</v>
      </c>
      <c r="C4" s="190" t="s">
        <v>79</v>
      </c>
      <c r="D4" s="81">
        <f>+'EU 1Q'!AD7</f>
        <v>-390678495.21999997</v>
      </c>
      <c r="E4" s="82">
        <f>SUM(E5:E9)</f>
        <v>-390678495.21999997</v>
      </c>
    </row>
    <row r="5" spans="1:5" s="73" customFormat="1" ht="19.75" customHeight="1" thickBot="1" x14ac:dyDescent="0.25">
      <c r="A5" s="3"/>
      <c r="B5" s="207">
        <v>1</v>
      </c>
      <c r="C5" s="191" t="s">
        <v>80</v>
      </c>
      <c r="D5" s="83">
        <f>+'EU 1Q'!AD8</f>
        <v>-360755764.38999999</v>
      </c>
      <c r="E5" s="84">
        <f>SUM(D6:D8)</f>
        <v>-360755764.38999999</v>
      </c>
    </row>
    <row r="6" spans="1:5" s="73" customFormat="1" ht="19.75" customHeight="1" x14ac:dyDescent="0.2">
      <c r="A6" s="3"/>
      <c r="B6" s="208">
        <v>2</v>
      </c>
      <c r="C6" s="192" t="s">
        <v>81</v>
      </c>
      <c r="D6" s="85">
        <f>+'EU 1Q'!AD9</f>
        <v>-168405254.93999997</v>
      </c>
    </row>
    <row r="7" spans="1:5" s="73" customFormat="1" ht="19.75" customHeight="1" x14ac:dyDescent="0.2">
      <c r="A7" s="3"/>
      <c r="B7" s="209">
        <v>3</v>
      </c>
      <c r="C7" s="193" t="s">
        <v>82</v>
      </c>
      <c r="D7" s="86">
        <f>+'EU 1Q'!AD10</f>
        <v>-149746873.06</v>
      </c>
    </row>
    <row r="8" spans="1:5" s="73" customFormat="1" ht="19.75" customHeight="1" thickBot="1" x14ac:dyDescent="0.25">
      <c r="A8" s="3"/>
      <c r="B8" s="208">
        <v>4</v>
      </c>
      <c r="C8" s="192" t="s">
        <v>83</v>
      </c>
      <c r="D8" s="87">
        <f>+'EU 1Q'!AD11</f>
        <v>-42603636.390000001</v>
      </c>
    </row>
    <row r="9" spans="1:5" s="73" customFormat="1" ht="19.75" customHeight="1" thickBot="1" x14ac:dyDescent="0.25">
      <c r="A9" s="3"/>
      <c r="B9" s="210">
        <v>5</v>
      </c>
      <c r="C9" s="194" t="s">
        <v>84</v>
      </c>
      <c r="D9" s="88">
        <f>+'EU 1Q'!AD12</f>
        <v>-29922730.830000002</v>
      </c>
      <c r="E9" s="84">
        <f>SUM(D10:D12)</f>
        <v>-29922730.830000002</v>
      </c>
    </row>
    <row r="10" spans="1:5" s="73" customFormat="1" ht="19.75" customHeight="1" x14ac:dyDescent="0.2">
      <c r="A10" s="3"/>
      <c r="B10" s="208">
        <v>6</v>
      </c>
      <c r="C10" s="192" t="s">
        <v>81</v>
      </c>
      <c r="D10" s="89">
        <f>+'EU 1Q'!AD13</f>
        <v>-19260884.400000002</v>
      </c>
    </row>
    <row r="11" spans="1:5" s="73" customFormat="1" ht="19.75" customHeight="1" x14ac:dyDescent="0.2">
      <c r="A11" s="3"/>
      <c r="B11" s="208">
        <v>7</v>
      </c>
      <c r="C11" s="192" t="s">
        <v>82</v>
      </c>
      <c r="D11" s="90">
        <f>+'EU 1Q'!AD14</f>
        <v>-6576291.4500000002</v>
      </c>
    </row>
    <row r="12" spans="1:5" s="73" customFormat="1" ht="19.75" customHeight="1" thickBot="1" x14ac:dyDescent="0.25">
      <c r="A12" s="3"/>
      <c r="B12" s="208">
        <v>8</v>
      </c>
      <c r="C12" s="192" t="s">
        <v>83</v>
      </c>
      <c r="D12" s="91">
        <f>+'EU 1Q'!AD15</f>
        <v>-4085554.9800000004</v>
      </c>
    </row>
    <row r="13" spans="1:5" s="73" customFormat="1" ht="19.75" customHeight="1" thickBot="1" x14ac:dyDescent="0.25">
      <c r="A13" s="3"/>
      <c r="B13" s="211">
        <v>9</v>
      </c>
      <c r="C13" s="195" t="s">
        <v>85</v>
      </c>
      <c r="D13" s="92">
        <f>+'EU 1Q'!AD16</f>
        <v>137146340.33000001</v>
      </c>
      <c r="E13" s="93">
        <f>SUM(E14:E18)</f>
        <v>137146340.33000001</v>
      </c>
    </row>
    <row r="14" spans="1:5" s="73" customFormat="1" ht="19.75" customHeight="1" thickBot="1" x14ac:dyDescent="0.25">
      <c r="A14" s="3"/>
      <c r="B14" s="210">
        <v>10</v>
      </c>
      <c r="C14" s="194" t="s">
        <v>86</v>
      </c>
      <c r="D14" s="94">
        <f>+'EU 1Q'!AD17</f>
        <v>119412794.90000001</v>
      </c>
      <c r="E14" s="95">
        <f>SUM(D15:D17)</f>
        <v>119412794.90000001</v>
      </c>
    </row>
    <row r="15" spans="1:5" s="73" customFormat="1" ht="19.75" customHeight="1" x14ac:dyDescent="0.2">
      <c r="A15" s="3"/>
      <c r="B15" s="208">
        <v>11</v>
      </c>
      <c r="C15" s="192" t="s">
        <v>81</v>
      </c>
      <c r="D15" s="96">
        <f>+'EU 1Q'!AD18</f>
        <v>33239318.840000004</v>
      </c>
    </row>
    <row r="16" spans="1:5" s="73" customFormat="1" ht="19.75" customHeight="1" x14ac:dyDescent="0.2">
      <c r="A16" s="3"/>
      <c r="B16" s="208">
        <v>12</v>
      </c>
      <c r="C16" s="192" t="s">
        <v>82</v>
      </c>
      <c r="D16" s="97">
        <f>+'EU 1Q'!AD19</f>
        <v>60210189.100000001</v>
      </c>
    </row>
    <row r="17" spans="1:6" s="73" customFormat="1" ht="19.75" customHeight="1" thickBot="1" x14ac:dyDescent="0.25">
      <c r="A17" s="3"/>
      <c r="B17" s="208">
        <v>13</v>
      </c>
      <c r="C17" s="192" t="s">
        <v>83</v>
      </c>
      <c r="D17" s="98">
        <f>+'EU 1Q'!AD20</f>
        <v>25963286.960000005</v>
      </c>
    </row>
    <row r="18" spans="1:6" s="73" customFormat="1" ht="19.75" customHeight="1" thickBot="1" x14ac:dyDescent="0.25">
      <c r="A18" s="3"/>
      <c r="B18" s="210">
        <v>14</v>
      </c>
      <c r="C18" s="194" t="s">
        <v>87</v>
      </c>
      <c r="D18" s="99">
        <f>+'EU 1Q'!AD21</f>
        <v>17733545.43</v>
      </c>
      <c r="E18" s="95">
        <f>SUM(D19:D21)</f>
        <v>17733545.43</v>
      </c>
    </row>
    <row r="19" spans="1:6" s="73" customFormat="1" ht="19.75" customHeight="1" x14ac:dyDescent="0.2">
      <c r="A19" s="3"/>
      <c r="B19" s="208">
        <v>15</v>
      </c>
      <c r="C19" s="192" t="s">
        <v>81</v>
      </c>
      <c r="D19" s="100">
        <f>+'EU 1Q'!AD22</f>
        <v>9796299.3399999999</v>
      </c>
    </row>
    <row r="20" spans="1:6" s="73" customFormat="1" ht="19.75" customHeight="1" x14ac:dyDescent="0.2">
      <c r="A20" s="3"/>
      <c r="B20" s="208">
        <v>16</v>
      </c>
      <c r="C20" s="192" t="s">
        <v>82</v>
      </c>
      <c r="D20" s="101">
        <f>+'EU 1Q'!AD23</f>
        <v>4185194.0400000005</v>
      </c>
    </row>
    <row r="21" spans="1:6" s="73" customFormat="1" ht="19.75" customHeight="1" thickBot="1" x14ac:dyDescent="0.25">
      <c r="A21" s="3"/>
      <c r="B21" s="208">
        <v>17</v>
      </c>
      <c r="C21" s="192" t="s">
        <v>83</v>
      </c>
      <c r="D21" s="102">
        <f>+'EU 1Q'!AD24</f>
        <v>3752052.05</v>
      </c>
    </row>
    <row r="22" spans="1:6" s="73" customFormat="1" ht="19.75" customHeight="1" thickBot="1" x14ac:dyDescent="0.25">
      <c r="A22" s="3"/>
      <c r="B22" s="211">
        <v>18</v>
      </c>
      <c r="C22" s="195" t="s">
        <v>88</v>
      </c>
      <c r="D22" s="103">
        <f>+'EU 1Q'!AD25</f>
        <v>-253532154.88999999</v>
      </c>
      <c r="E22" s="104">
        <f>+E4+E13</f>
        <v>-253532154.88999996</v>
      </c>
      <c r="F22" s="134"/>
    </row>
    <row r="23" spans="1:6" s="73" customFormat="1" ht="19.75" customHeight="1" thickBot="1" x14ac:dyDescent="0.25">
      <c r="A23" s="3"/>
      <c r="B23" s="210">
        <v>19</v>
      </c>
      <c r="C23" s="194" t="s">
        <v>89</v>
      </c>
      <c r="D23" s="105">
        <f>+'EU 1Q'!AD26</f>
        <v>20787965.349999998</v>
      </c>
      <c r="F23" s="134">
        <f>SUM(D24:D28)</f>
        <v>20787965.350000001</v>
      </c>
    </row>
    <row r="24" spans="1:6" s="73" customFormat="1" ht="19.75" customHeight="1" x14ac:dyDescent="0.2">
      <c r="A24" s="3"/>
      <c r="B24" s="212">
        <v>20</v>
      </c>
      <c r="C24" s="196" t="s">
        <v>152</v>
      </c>
      <c r="D24" s="106">
        <f>+'EU 1Q'!AD27</f>
        <v>13602106.640000002</v>
      </c>
    </row>
    <row r="25" spans="1:6" s="73" customFormat="1" ht="19.75" customHeight="1" x14ac:dyDescent="0.2">
      <c r="A25" s="3"/>
      <c r="B25" s="208">
        <v>21</v>
      </c>
      <c r="C25" s="192" t="s">
        <v>153</v>
      </c>
      <c r="D25" s="107">
        <f>+'EU 1Q'!AD28</f>
        <v>-65511.66</v>
      </c>
    </row>
    <row r="26" spans="1:6" s="73" customFormat="1" ht="19.75" customHeight="1" x14ac:dyDescent="0.2">
      <c r="A26" s="3"/>
      <c r="B26" s="212">
        <v>22</v>
      </c>
      <c r="C26" s="196" t="s">
        <v>147</v>
      </c>
      <c r="D26" s="107">
        <f>+'EU 1Q'!AD29</f>
        <v>19722167.710000001</v>
      </c>
    </row>
    <row r="27" spans="1:6" s="73" customFormat="1" ht="19.75" customHeight="1" x14ac:dyDescent="0.2">
      <c r="A27" s="3"/>
      <c r="B27" s="208">
        <v>23</v>
      </c>
      <c r="C27" s="192" t="s">
        <v>148</v>
      </c>
      <c r="D27" s="107">
        <f>+'EU 1Q'!AD30</f>
        <v>-12470797.340000002</v>
      </c>
    </row>
    <row r="28" spans="1:6" s="73" customFormat="1" ht="19.75" customHeight="1" thickBot="1" x14ac:dyDescent="0.25">
      <c r="A28" s="3"/>
      <c r="B28" s="213">
        <v>24</v>
      </c>
      <c r="C28" s="197" t="s">
        <v>90</v>
      </c>
      <c r="D28" s="108">
        <f>+'EU 1Q'!AD31</f>
        <v>0</v>
      </c>
    </row>
    <row r="29" spans="1:6" s="73" customFormat="1" ht="19.75" customHeight="1" thickBot="1" x14ac:dyDescent="0.25">
      <c r="A29" s="3"/>
      <c r="B29" s="214">
        <v>25</v>
      </c>
      <c r="C29" s="198" t="s">
        <v>91</v>
      </c>
      <c r="D29" s="109">
        <f>+'EU 1Q'!AD32</f>
        <v>-232744189.54000002</v>
      </c>
      <c r="E29" s="104">
        <f>+D22+D23</f>
        <v>-232744189.53999999</v>
      </c>
    </row>
    <row r="30" spans="1:6" s="73" customFormat="1" ht="19.75" customHeight="1" thickBot="1" x14ac:dyDescent="0.25">
      <c r="A30" s="3"/>
      <c r="B30" s="215">
        <v>26</v>
      </c>
      <c r="C30" s="199" t="s">
        <v>92</v>
      </c>
      <c r="D30" s="110">
        <f>+'EU 1Q'!AD33</f>
        <v>109799965.93999997</v>
      </c>
      <c r="E30" s="111">
        <f>SUM(E31:E35)</f>
        <v>109799965.93999997</v>
      </c>
    </row>
    <row r="31" spans="1:6" s="73" customFormat="1" ht="19.75" customHeight="1" thickBot="1" x14ac:dyDescent="0.25">
      <c r="A31" s="3"/>
      <c r="B31" s="208">
        <v>27</v>
      </c>
      <c r="C31" s="192" t="s">
        <v>93</v>
      </c>
      <c r="D31" s="112">
        <f>+'EU 1Q'!AD34</f>
        <v>157862225.36999997</v>
      </c>
      <c r="E31" s="113">
        <f>+D31</f>
        <v>157862225.36999997</v>
      </c>
    </row>
    <row r="32" spans="1:6" s="73" customFormat="1" ht="19.75" customHeight="1" x14ac:dyDescent="0.2">
      <c r="A32" s="3"/>
      <c r="B32" s="208">
        <v>28</v>
      </c>
      <c r="C32" s="192" t="s">
        <v>81</v>
      </c>
      <c r="D32" s="114">
        <f>+'EU 1Q'!AD35</f>
        <v>78299621.299999982</v>
      </c>
    </row>
    <row r="33" spans="1:5" s="73" customFormat="1" ht="19.75" customHeight="1" x14ac:dyDescent="0.2">
      <c r="A33" s="3"/>
      <c r="B33" s="208">
        <v>29</v>
      </c>
      <c r="C33" s="192" t="s">
        <v>82</v>
      </c>
      <c r="D33" s="115">
        <f>+'EU 1Q'!AD36</f>
        <v>67130929.170000002</v>
      </c>
    </row>
    <row r="34" spans="1:5" s="73" customFormat="1" ht="19.75" customHeight="1" thickBot="1" x14ac:dyDescent="0.25">
      <c r="A34" s="3"/>
      <c r="B34" s="208">
        <v>30</v>
      </c>
      <c r="C34" s="192" t="s">
        <v>83</v>
      </c>
      <c r="D34" s="116">
        <f>+'EU 1Q'!AD37</f>
        <v>12431674.899999999</v>
      </c>
    </row>
    <row r="35" spans="1:5" s="73" customFormat="1" ht="19.75" customHeight="1" thickBot="1" x14ac:dyDescent="0.25">
      <c r="A35" s="3"/>
      <c r="B35" s="210">
        <v>31</v>
      </c>
      <c r="C35" s="194" t="s">
        <v>141</v>
      </c>
      <c r="D35" s="117">
        <f>+'EU 1Q'!AD38</f>
        <v>-48062259.43</v>
      </c>
      <c r="E35" s="113">
        <f>+D35</f>
        <v>-48062259.43</v>
      </c>
    </row>
    <row r="36" spans="1:5" s="73" customFormat="1" ht="19.75" customHeight="1" x14ac:dyDescent="0.2">
      <c r="A36" s="3"/>
      <c r="B36" s="208">
        <v>32</v>
      </c>
      <c r="C36" s="192" t="s">
        <v>81</v>
      </c>
      <c r="D36" s="118">
        <f>+'EU 1Q'!AD39</f>
        <v>-18167806.43</v>
      </c>
    </row>
    <row r="37" spans="1:5" s="73" customFormat="1" ht="19.75" customHeight="1" x14ac:dyDescent="0.2">
      <c r="A37" s="3"/>
      <c r="B37" s="208">
        <v>33</v>
      </c>
      <c r="C37" s="192" t="s">
        <v>82</v>
      </c>
      <c r="D37" s="119">
        <f>+'EU 1Q'!AD40</f>
        <v>-25687652.349999998</v>
      </c>
    </row>
    <row r="38" spans="1:5" s="73" customFormat="1" ht="19.75" customHeight="1" x14ac:dyDescent="0.2">
      <c r="A38" s="3"/>
      <c r="B38" s="208">
        <v>34</v>
      </c>
      <c r="C38" s="192" t="s">
        <v>83</v>
      </c>
      <c r="D38" s="119">
        <f>+'EU 1Q'!AD41</f>
        <v>-4206800.6499999994</v>
      </c>
    </row>
    <row r="39" spans="1:5" s="73" customFormat="1" ht="19.75" customHeight="1" x14ac:dyDescent="0.2">
      <c r="A39" s="3"/>
      <c r="B39" s="208">
        <v>35</v>
      </c>
      <c r="C39" s="192" t="s">
        <v>94</v>
      </c>
      <c r="D39" s="120">
        <f>+'EU 1Q'!AD42</f>
        <v>-870289.44999999984</v>
      </c>
    </row>
    <row r="40" spans="1:5" s="73" customFormat="1" ht="19.75" customHeight="1" x14ac:dyDescent="0.2">
      <c r="A40" s="3"/>
      <c r="B40" s="208">
        <v>36</v>
      </c>
      <c r="C40" s="192" t="s">
        <v>142</v>
      </c>
      <c r="D40" s="120">
        <f>+'EU 1Q'!AD43</f>
        <v>4781152.97</v>
      </c>
    </row>
    <row r="41" spans="1:5" s="73" customFormat="1" ht="19.75" customHeight="1" x14ac:dyDescent="0.2">
      <c r="A41" s="3"/>
      <c r="B41" s="208">
        <v>37</v>
      </c>
      <c r="C41" s="192" t="s">
        <v>95</v>
      </c>
      <c r="D41" s="120">
        <f>+'EU 1Q'!AD44</f>
        <v>2107648.9700000007</v>
      </c>
    </row>
    <row r="42" spans="1:5" s="73" customFormat="1" ht="19.75" customHeight="1" thickBot="1" x14ac:dyDescent="0.25">
      <c r="A42" s="3"/>
      <c r="B42" s="208">
        <v>38</v>
      </c>
      <c r="C42" s="192" t="s">
        <v>143</v>
      </c>
      <c r="D42" s="121">
        <f>+'EU 1Q'!AD45</f>
        <v>0</v>
      </c>
    </row>
    <row r="43" spans="1:5" s="73" customFormat="1" ht="19.75" customHeight="1" thickBot="1" x14ac:dyDescent="0.25">
      <c r="A43" s="3"/>
      <c r="B43" s="216">
        <v>39</v>
      </c>
      <c r="C43" s="200" t="s">
        <v>96</v>
      </c>
      <c r="D43" s="109">
        <f>+'EU 1Q'!AD46</f>
        <v>115818478.43000001</v>
      </c>
      <c r="E43" s="104">
        <f>+E30+SUM(D39:D42)</f>
        <v>115818478.42999996</v>
      </c>
    </row>
    <row r="44" spans="1:5" s="73" customFormat="1" ht="19.75" customHeight="1" thickBot="1" x14ac:dyDescent="0.25">
      <c r="A44" s="3"/>
      <c r="B44" s="216">
        <v>40</v>
      </c>
      <c r="C44" s="200" t="s">
        <v>97</v>
      </c>
      <c r="D44" s="109">
        <f>+'EU 1Q'!AD47</f>
        <v>28544232.969999999</v>
      </c>
      <c r="E44" s="104">
        <f>+D45+D51</f>
        <v>28544232.969999995</v>
      </c>
    </row>
    <row r="45" spans="1:5" s="73" customFormat="1" ht="19.75" customHeight="1" thickBot="1" x14ac:dyDescent="0.25">
      <c r="A45" s="3"/>
      <c r="B45" s="216">
        <v>41</v>
      </c>
      <c r="C45" s="200" t="s">
        <v>98</v>
      </c>
      <c r="D45" s="122">
        <f>+'EU 1Q'!AD48</f>
        <v>29792439.379999995</v>
      </c>
    </row>
    <row r="46" spans="1:5" s="73" customFormat="1" ht="19.75" customHeight="1" x14ac:dyDescent="0.2">
      <c r="A46" s="3"/>
      <c r="B46" s="217">
        <v>42</v>
      </c>
      <c r="C46" s="158" t="s">
        <v>99</v>
      </c>
      <c r="D46" s="125">
        <f>+'EU 1Q'!AD49</f>
        <v>41049691.909999996</v>
      </c>
    </row>
    <row r="47" spans="1:5" s="73" customFormat="1" ht="19.75" customHeight="1" x14ac:dyDescent="0.2">
      <c r="A47" s="3"/>
      <c r="B47" s="208">
        <v>43</v>
      </c>
      <c r="C47" s="192" t="s">
        <v>100</v>
      </c>
      <c r="D47" s="126">
        <f>+'EU 1Q'!AD50</f>
        <v>-21529279.890000001</v>
      </c>
    </row>
    <row r="48" spans="1:5" s="73" customFormat="1" ht="19.75" customHeight="1" x14ac:dyDescent="0.2">
      <c r="A48" s="3"/>
      <c r="B48" s="208">
        <v>44</v>
      </c>
      <c r="C48" s="192" t="s">
        <v>101</v>
      </c>
      <c r="D48" s="126">
        <f>+'EU 1Q'!AD51</f>
        <v>4658167.5900000008</v>
      </c>
    </row>
    <row r="49" spans="1:4" s="73" customFormat="1" ht="19.75" customHeight="1" x14ac:dyDescent="0.2">
      <c r="A49" s="3"/>
      <c r="B49" s="208">
        <v>45</v>
      </c>
      <c r="C49" s="192" t="s">
        <v>102</v>
      </c>
      <c r="D49" s="126">
        <f>+'EU 1Q'!AD52</f>
        <v>1482222.7999999998</v>
      </c>
    </row>
    <row r="50" spans="1:4" s="73" customFormat="1" ht="19.75" customHeight="1" thickBot="1" x14ac:dyDescent="0.25">
      <c r="A50" s="3"/>
      <c r="B50" s="208">
        <v>46</v>
      </c>
      <c r="C50" s="192" t="s">
        <v>144</v>
      </c>
      <c r="D50" s="127">
        <f>+'EU 1Q'!AD53</f>
        <v>4131636.97</v>
      </c>
    </row>
    <row r="51" spans="1:4" s="73" customFormat="1" ht="19.75" customHeight="1" thickBot="1" x14ac:dyDescent="0.25">
      <c r="A51" s="3"/>
      <c r="B51" s="216">
        <v>47</v>
      </c>
      <c r="C51" s="200" t="s">
        <v>103</v>
      </c>
      <c r="D51" s="128">
        <f>+'EU 1Q'!AD54</f>
        <v>-1248206.4100000001</v>
      </c>
    </row>
    <row r="52" spans="1:4" s="73" customFormat="1" ht="19.75" customHeight="1" x14ac:dyDescent="0.2">
      <c r="A52" s="3"/>
      <c r="B52" s="208">
        <v>48</v>
      </c>
      <c r="C52" s="192" t="s">
        <v>41</v>
      </c>
      <c r="D52" s="129">
        <f>+'EU 1Q'!AD55</f>
        <v>2056453.76</v>
      </c>
    </row>
    <row r="53" spans="1:4" s="73" customFormat="1" ht="19.75" customHeight="1" x14ac:dyDescent="0.2">
      <c r="A53" s="3"/>
      <c r="B53" s="208">
        <v>49</v>
      </c>
      <c r="C53" s="192" t="s">
        <v>154</v>
      </c>
      <c r="D53" s="130">
        <f>+'EU 1Q'!AD56</f>
        <v>833116.55</v>
      </c>
    </row>
    <row r="54" spans="1:4" s="73" customFormat="1" ht="19.75" customHeight="1" x14ac:dyDescent="0.2">
      <c r="A54" s="3"/>
      <c r="B54" s="208">
        <v>50</v>
      </c>
      <c r="C54" s="192" t="s">
        <v>104</v>
      </c>
      <c r="D54" s="130">
        <f>+'EU 1Q'!AD57</f>
        <v>-4001501.18</v>
      </c>
    </row>
    <row r="55" spans="1:4" s="73" customFormat="1" ht="19.75" customHeight="1" x14ac:dyDescent="0.2">
      <c r="A55" s="3"/>
      <c r="B55" s="208">
        <v>51</v>
      </c>
      <c r="C55" s="192" t="s">
        <v>155</v>
      </c>
      <c r="D55" s="130">
        <f>+'EU 1Q'!AD58</f>
        <v>-286447.07</v>
      </c>
    </row>
    <row r="56" spans="1:4" s="73" customFormat="1" ht="19.75" customHeight="1" x14ac:dyDescent="0.2">
      <c r="A56" s="3"/>
      <c r="B56" s="208">
        <v>52</v>
      </c>
      <c r="C56" s="192" t="s">
        <v>105</v>
      </c>
      <c r="D56" s="130">
        <f>+'EU 1Q'!AD59</f>
        <v>150171.53</v>
      </c>
    </row>
    <row r="57" spans="1:4" s="73" customFormat="1" ht="19.75" customHeight="1" x14ac:dyDescent="0.2">
      <c r="A57" s="3"/>
      <c r="B57" s="208">
        <v>53</v>
      </c>
      <c r="C57" s="192" t="s">
        <v>156</v>
      </c>
      <c r="D57" s="120">
        <f>+'EU 1Q'!AD60</f>
        <v>0</v>
      </c>
    </row>
    <row r="58" spans="1:4" s="73" customFormat="1" ht="19.75" customHeight="1" x14ac:dyDescent="0.2">
      <c r="A58" s="3"/>
      <c r="B58" s="208">
        <v>54</v>
      </c>
      <c r="C58" s="192" t="s">
        <v>106</v>
      </c>
      <c r="D58" s="120">
        <f>+'EU 1Q'!AD61</f>
        <v>0</v>
      </c>
    </row>
    <row r="59" spans="1:4" s="73" customFormat="1" ht="19.75" customHeight="1" x14ac:dyDescent="0.2">
      <c r="A59" s="3"/>
      <c r="B59" s="218">
        <v>55</v>
      </c>
      <c r="C59" s="157" t="s">
        <v>149</v>
      </c>
      <c r="D59" s="120">
        <f>+'EU 1Q'!AD62</f>
        <v>7845643.7300000004</v>
      </c>
    </row>
    <row r="60" spans="1:4" s="73" customFormat="1" ht="19.75" customHeight="1" x14ac:dyDescent="0.2">
      <c r="A60" s="3"/>
      <c r="B60" s="218">
        <v>56</v>
      </c>
      <c r="C60" s="157" t="s">
        <v>145</v>
      </c>
      <c r="D60" s="120">
        <f>+'EU 1Q'!AD63</f>
        <v>5400302.8799999999</v>
      </c>
    </row>
    <row r="61" spans="1:4" s="73" customFormat="1" ht="19.75" customHeight="1" x14ac:dyDescent="0.2">
      <c r="A61" s="3"/>
      <c r="B61" s="218">
        <v>57</v>
      </c>
      <c r="C61" s="157" t="s">
        <v>107</v>
      </c>
      <c r="D61" s="120">
        <f>+'EU 1Q'!AD64</f>
        <v>3163141.9899999998</v>
      </c>
    </row>
    <row r="62" spans="1:4" s="73" customFormat="1" ht="19.75" customHeight="1" x14ac:dyDescent="0.2">
      <c r="A62" s="3"/>
      <c r="B62" s="218">
        <v>58</v>
      </c>
      <c r="C62" s="157" t="s">
        <v>108</v>
      </c>
      <c r="D62" s="120">
        <f>+'EU 1Q'!AD65</f>
        <v>158400.68</v>
      </c>
    </row>
    <row r="63" spans="1:4" s="73" customFormat="1" ht="19.75" customHeight="1" x14ac:dyDescent="0.2">
      <c r="A63" s="3"/>
      <c r="B63" s="218">
        <v>59</v>
      </c>
      <c r="C63" s="157" t="s">
        <v>151</v>
      </c>
      <c r="D63" s="120">
        <f>+'EU 1Q'!AD66</f>
        <v>0</v>
      </c>
    </row>
    <row r="64" spans="1:4" s="73" customFormat="1" ht="19.75" customHeight="1" thickBot="1" x14ac:dyDescent="0.25">
      <c r="A64" s="3"/>
      <c r="B64" s="218">
        <v>60</v>
      </c>
      <c r="C64" s="157" t="s">
        <v>146</v>
      </c>
      <c r="D64" s="120">
        <f>+'EU 1Q'!AD67</f>
        <v>0</v>
      </c>
    </row>
    <row r="65" spans="1:6" s="73" customFormat="1" ht="19.75" customHeight="1" thickBot="1" x14ac:dyDescent="0.25">
      <c r="A65" s="3"/>
      <c r="B65" s="216">
        <v>61</v>
      </c>
      <c r="C65" s="200" t="s">
        <v>109</v>
      </c>
      <c r="D65" s="131">
        <f>+'EU 1Q'!AD68</f>
        <v>160930200.68000001</v>
      </c>
      <c r="E65" s="132">
        <f>+E43+E44+D59+D60+D61+D62+D63+D64</f>
        <v>160930200.67999995</v>
      </c>
    </row>
    <row r="66" spans="1:6" s="73" customFormat="1" ht="19.75" customHeight="1" thickBot="1" x14ac:dyDescent="0.25">
      <c r="A66" s="3"/>
      <c r="B66" s="219">
        <v>62</v>
      </c>
      <c r="C66" s="201" t="s">
        <v>110</v>
      </c>
      <c r="D66" s="133">
        <f>+'EU 1Q'!AD69</f>
        <v>48096498.580000006</v>
      </c>
    </row>
    <row r="67" spans="1:6" s="73" customFormat="1" ht="19.75" customHeight="1" thickBot="1" x14ac:dyDescent="0.25">
      <c r="A67" s="3"/>
      <c r="B67" s="220">
        <v>63</v>
      </c>
      <c r="C67" s="202" t="s">
        <v>111</v>
      </c>
      <c r="D67" s="117">
        <f>+'EU 1Q'!AD70</f>
        <v>209026699.26000008</v>
      </c>
      <c r="E67" s="134"/>
      <c r="F67" s="134">
        <f>+D65+D66</f>
        <v>209026699.26000002</v>
      </c>
    </row>
    <row r="68" spans="1:6" s="73" customFormat="1" ht="19.75" customHeight="1" thickBot="1" x14ac:dyDescent="0.25">
      <c r="A68" s="3"/>
      <c r="B68" s="221">
        <v>64</v>
      </c>
      <c r="C68" s="203" t="s">
        <v>112</v>
      </c>
      <c r="D68" s="135">
        <f>+'EU 1Q'!AD71</f>
        <v>-23717490.279999997</v>
      </c>
      <c r="E68" s="134">
        <f>+D29+D67</f>
        <v>-23717490.279999942</v>
      </c>
    </row>
    <row r="69" spans="1:6" s="73" customFormat="1" ht="19.75" customHeight="1" thickBot="1" x14ac:dyDescent="0.25">
      <c r="A69" s="3"/>
      <c r="B69" s="208">
        <v>65</v>
      </c>
      <c r="C69" s="192" t="s">
        <v>113</v>
      </c>
      <c r="D69" s="136">
        <f>+'EU 1Q'!AD72</f>
        <v>-18273649.040000007</v>
      </c>
      <c r="F69" s="136">
        <f>SUM(D70:D73)</f>
        <v>-18273649.040000007</v>
      </c>
    </row>
    <row r="70" spans="1:6" s="73" customFormat="1" ht="19.75" customHeight="1" x14ac:dyDescent="0.2">
      <c r="A70" s="3"/>
      <c r="B70" s="208">
        <v>66</v>
      </c>
      <c r="C70" s="192" t="s">
        <v>114</v>
      </c>
      <c r="D70" s="96">
        <f>+'EU 1Q'!AD73</f>
        <v>-15528516.940000005</v>
      </c>
    </row>
    <row r="71" spans="1:6" s="73" customFormat="1" ht="19.75" customHeight="1" x14ac:dyDescent="0.2">
      <c r="A71" s="3"/>
      <c r="B71" s="208">
        <v>67</v>
      </c>
      <c r="C71" s="192" t="s">
        <v>115</v>
      </c>
      <c r="D71" s="97">
        <f>+'EU 1Q'!AD74</f>
        <v>363580.18000000005</v>
      </c>
    </row>
    <row r="72" spans="1:6" s="73" customFormat="1" ht="19.75" customHeight="1" x14ac:dyDescent="0.2">
      <c r="A72" s="3"/>
      <c r="B72" s="208">
        <v>68</v>
      </c>
      <c r="C72" s="192" t="s">
        <v>150</v>
      </c>
      <c r="D72" s="97">
        <f>+'EU 1Q'!AD75</f>
        <v>-275028.36</v>
      </c>
    </row>
    <row r="73" spans="1:6" s="73" customFormat="1" ht="19.75" customHeight="1" thickBot="1" x14ac:dyDescent="0.25">
      <c r="A73" s="3"/>
      <c r="B73" s="208">
        <v>69</v>
      </c>
      <c r="C73" s="192" t="s">
        <v>157</v>
      </c>
      <c r="D73" s="98">
        <f>+'EU 1Q'!AD76</f>
        <v>-2833683.92</v>
      </c>
    </row>
    <row r="74" spans="1:6" s="73" customFormat="1" ht="19.75" customHeight="1" thickBot="1" x14ac:dyDescent="0.25">
      <c r="A74" s="3"/>
      <c r="B74" s="210">
        <v>70</v>
      </c>
      <c r="C74" s="194" t="s">
        <v>116</v>
      </c>
      <c r="D74" s="137">
        <f>+'EU 1Q'!AD77</f>
        <v>-41991139.32</v>
      </c>
      <c r="E74" s="132">
        <f>+D68+D69</f>
        <v>-41991139.320000008</v>
      </c>
    </row>
    <row r="75" spans="1:6" s="73" customFormat="1" ht="19.75" customHeight="1" x14ac:dyDescent="0.2">
      <c r="A75" s="3"/>
      <c r="B75" s="208">
        <v>71</v>
      </c>
      <c r="C75" s="192" t="s">
        <v>117</v>
      </c>
      <c r="D75" s="89">
        <f>+'EU 1Q'!AD78</f>
        <v>962278.82000000007</v>
      </c>
    </row>
    <row r="76" spans="1:6" s="73" customFormat="1" ht="19.75" customHeight="1" thickBot="1" x14ac:dyDescent="0.25">
      <c r="A76" s="3"/>
      <c r="B76" s="208">
        <v>72</v>
      </c>
      <c r="C76" s="192" t="s">
        <v>118</v>
      </c>
      <c r="D76" s="91">
        <f>+'EU 1Q'!AD79</f>
        <v>385974.2</v>
      </c>
    </row>
    <row r="77" spans="1:6" s="73" customFormat="1" ht="19.75" customHeight="1" thickBot="1" x14ac:dyDescent="0.25">
      <c r="A77" s="3"/>
      <c r="B77" s="222">
        <v>73</v>
      </c>
      <c r="C77" s="204" t="s">
        <v>158</v>
      </c>
      <c r="D77" s="88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5" defaultRowHeight="13" x14ac:dyDescent="0.15"/>
  <cols>
    <col min="1" max="1" width="1" style="224" customWidth="1"/>
    <col min="2" max="2" width="10.6640625" style="224" customWidth="1"/>
    <col min="3" max="3" width="39.83203125" style="224" customWidth="1"/>
    <col min="4" max="6" width="14.5" style="224" customWidth="1"/>
    <col min="7" max="9" width="16.6640625" style="224" customWidth="1"/>
    <col min="10" max="10" width="15.5" style="224" customWidth="1"/>
    <col min="11" max="11" width="16.5" style="224" customWidth="1"/>
    <col min="12" max="12" width="14.5" style="224" customWidth="1"/>
    <col min="13" max="13" width="13.5" style="224" customWidth="1"/>
    <col min="14" max="14" width="14.5" style="224" customWidth="1"/>
    <col min="15" max="15" width="17.33203125" style="224" customWidth="1"/>
    <col min="16" max="16" width="14.5" style="224" customWidth="1"/>
    <col min="17" max="18" width="14" style="224" bestFit="1" customWidth="1"/>
    <col min="19" max="19" width="15.5" style="224" customWidth="1"/>
    <col min="20" max="21" width="14.5" style="224" customWidth="1"/>
    <col min="22" max="28" width="15.5" style="224" customWidth="1"/>
    <col min="29" max="29" width="14.5" style="224" customWidth="1"/>
    <col min="30" max="30" width="16.5" style="224" bestFit="1" customWidth="1"/>
    <col min="31" max="16384" width="11.5" style="224"/>
  </cols>
  <sheetData>
    <row r="1" spans="2:30" s="225" customFormat="1" ht="21.5" customHeight="1" x14ac:dyDescent="0.15">
      <c r="D1" s="242" t="s">
        <v>252</v>
      </c>
    </row>
    <row r="2" spans="2:30" s="225" customFormat="1" ht="16" x14ac:dyDescent="0.2">
      <c r="D2" s="243" t="s">
        <v>255</v>
      </c>
    </row>
    <row r="3" spans="2:30" s="225" customFormat="1" ht="16" x14ac:dyDescent="0.2">
      <c r="D3" s="244" t="s">
        <v>256</v>
      </c>
    </row>
    <row r="4" spans="2:30" s="225" customFormat="1" ht="16" x14ac:dyDescent="0.2">
      <c r="D4" s="244" t="s">
        <v>257</v>
      </c>
    </row>
    <row r="5" spans="2:30" s="225" customFormat="1" ht="16" x14ac:dyDescent="0.15">
      <c r="Z5" s="253" t="s">
        <v>258</v>
      </c>
      <c r="AA5" s="249"/>
      <c r="AB5" s="249"/>
      <c r="AC5" s="249"/>
    </row>
    <row r="6" spans="2:30" s="77" customFormat="1" ht="66.5" customHeight="1" x14ac:dyDescent="0.2">
      <c r="B6" s="240"/>
      <c r="C6" s="241" t="s">
        <v>251</v>
      </c>
      <c r="D6" s="245" t="s">
        <v>209</v>
      </c>
      <c r="E6" s="245" t="s">
        <v>193</v>
      </c>
      <c r="F6" s="245" t="s">
        <v>189</v>
      </c>
      <c r="G6" s="245" t="s">
        <v>200</v>
      </c>
      <c r="H6" s="245" t="s">
        <v>203</v>
      </c>
      <c r="I6" s="245" t="s">
        <v>186</v>
      </c>
      <c r="J6" s="245" t="s">
        <v>199</v>
      </c>
      <c r="K6" s="245" t="s">
        <v>190</v>
      </c>
      <c r="L6" s="245" t="s">
        <v>185</v>
      </c>
      <c r="M6" s="245" t="s">
        <v>207</v>
      </c>
      <c r="N6" s="245" t="s">
        <v>187</v>
      </c>
      <c r="O6" s="245" t="s">
        <v>206</v>
      </c>
      <c r="P6" s="245" t="s">
        <v>196</v>
      </c>
      <c r="Q6" s="245" t="s">
        <v>210</v>
      </c>
      <c r="R6" s="245" t="s">
        <v>191</v>
      </c>
      <c r="S6" s="245" t="s">
        <v>198</v>
      </c>
      <c r="T6" s="245" t="s">
        <v>201</v>
      </c>
      <c r="U6" s="245" t="s">
        <v>194</v>
      </c>
      <c r="V6" s="245" t="s">
        <v>188</v>
      </c>
      <c r="W6" s="245" t="s">
        <v>197</v>
      </c>
      <c r="X6" s="245" t="s">
        <v>204</v>
      </c>
      <c r="Y6" s="245" t="s">
        <v>202</v>
      </c>
      <c r="Z6" s="246" t="s">
        <v>195</v>
      </c>
      <c r="AA6" s="246" t="s">
        <v>205</v>
      </c>
      <c r="AB6" s="246" t="s">
        <v>208</v>
      </c>
      <c r="AC6" s="246" t="s">
        <v>192</v>
      </c>
      <c r="AD6" s="228" t="s">
        <v>230</v>
      </c>
    </row>
    <row r="7" spans="2:30" s="225" customFormat="1" ht="19.75" customHeight="1" x14ac:dyDescent="0.15">
      <c r="B7" s="229">
        <v>0</v>
      </c>
      <c r="C7" s="230" t="s">
        <v>79</v>
      </c>
      <c r="D7" s="235">
        <v>-4860535.97</v>
      </c>
      <c r="E7" s="235">
        <v>-3924181.44</v>
      </c>
      <c r="F7" s="235">
        <v>-15178008.76</v>
      </c>
      <c r="G7" s="235">
        <v>-1035403.21</v>
      </c>
      <c r="H7" s="235">
        <v>-6378499.3099999996</v>
      </c>
      <c r="I7" s="235">
        <v>-70543287.810000002</v>
      </c>
      <c r="J7" s="235">
        <v>-27749455.109999999</v>
      </c>
      <c r="K7" s="235">
        <v>-4971382.9800000004</v>
      </c>
      <c r="L7" s="235">
        <v>-910315.74</v>
      </c>
      <c r="M7" s="235">
        <v>-5139687.18</v>
      </c>
      <c r="N7" s="235">
        <v>-61863306.5</v>
      </c>
      <c r="O7" s="235">
        <v>-1690595.04</v>
      </c>
      <c r="P7" s="235">
        <v>-61511789.920000002</v>
      </c>
      <c r="Q7" s="235">
        <v>-9570406.8100000005</v>
      </c>
      <c r="R7" s="235">
        <v>-3744277.12</v>
      </c>
      <c r="S7" s="235">
        <v>-33558354.509999998</v>
      </c>
      <c r="T7" s="235">
        <v>-1206994.81</v>
      </c>
      <c r="U7" s="235">
        <v>-1544344.02</v>
      </c>
      <c r="V7" s="235">
        <v>-8390490.9499999993</v>
      </c>
      <c r="W7" s="235">
        <v>-31958450.120000001</v>
      </c>
      <c r="X7" s="235">
        <v>-3702076.71</v>
      </c>
      <c r="Y7" s="235">
        <v>-10802267.810000001</v>
      </c>
      <c r="Z7" s="235">
        <v>-10137763.460000001</v>
      </c>
      <c r="AA7" s="235">
        <v>-2719820.4</v>
      </c>
      <c r="AB7" s="235">
        <v>-5636382.2300000004</v>
      </c>
      <c r="AC7" s="235">
        <v>-1950417.3</v>
      </c>
      <c r="AD7" s="236">
        <f t="shared" ref="AD7:AD38" si="0">SUM(D7:AC7)</f>
        <v>-390678495.21999997</v>
      </c>
    </row>
    <row r="8" spans="2:30" s="225" customFormat="1" ht="19.75" customHeight="1" x14ac:dyDescent="0.15">
      <c r="B8" s="229">
        <v>1</v>
      </c>
      <c r="C8" s="230" t="s">
        <v>80</v>
      </c>
      <c r="D8" s="237">
        <v>-4860535.97</v>
      </c>
      <c r="E8" s="238">
        <v>-3924181.44</v>
      </c>
      <c r="F8" s="237">
        <v>-15178008.76</v>
      </c>
      <c r="G8" s="238">
        <v>-1035403.21</v>
      </c>
      <c r="H8" s="237">
        <v>-6378499.3099999996</v>
      </c>
      <c r="I8" s="238">
        <v>-70329415.719999999</v>
      </c>
      <c r="J8" s="237">
        <v>-27655961.079999998</v>
      </c>
      <c r="K8" s="238">
        <v>-4971382.9800000004</v>
      </c>
      <c r="L8" s="237">
        <v>-910315.74</v>
      </c>
      <c r="M8" s="238">
        <v>-786743.96</v>
      </c>
      <c r="N8" s="237">
        <v>-56176448.32</v>
      </c>
      <c r="O8" s="238">
        <v>-1690595.04</v>
      </c>
      <c r="P8" s="237">
        <v>-56036681.390000001</v>
      </c>
      <c r="Q8" s="238">
        <v>-1223219.8999999999</v>
      </c>
      <c r="R8" s="237">
        <v>-3744277.12</v>
      </c>
      <c r="S8" s="238">
        <v>-33558354.509999998</v>
      </c>
      <c r="T8" s="237">
        <v>-1206994.81</v>
      </c>
      <c r="U8" s="238">
        <v>-1544344.02</v>
      </c>
      <c r="V8" s="237">
        <v>-8390490.9499999993</v>
      </c>
      <c r="W8" s="237">
        <v>-31958450.120000001</v>
      </c>
      <c r="X8" s="237">
        <v>-3702076.71</v>
      </c>
      <c r="Y8" s="237">
        <v>-5155512.5999999996</v>
      </c>
      <c r="Z8" s="237">
        <v>-10137763.460000001</v>
      </c>
      <c r="AA8" s="237">
        <v>-2719820.4</v>
      </c>
      <c r="AB8" s="237">
        <v>-5636382.2300000004</v>
      </c>
      <c r="AC8" s="238">
        <v>-1843904.64</v>
      </c>
      <c r="AD8" s="239">
        <f t="shared" si="0"/>
        <v>-360755764.38999999</v>
      </c>
    </row>
    <row r="9" spans="2:30" s="225" customFormat="1" ht="19.75" customHeight="1" x14ac:dyDescent="0.15">
      <c r="B9" s="229">
        <v>2</v>
      </c>
      <c r="C9" s="230" t="s">
        <v>81</v>
      </c>
      <c r="D9" s="235">
        <v>-701615.05</v>
      </c>
      <c r="E9" s="235">
        <v>-265516.15999999997</v>
      </c>
      <c r="F9" s="235">
        <v>-4794442.53</v>
      </c>
      <c r="G9" s="235">
        <v>-262772.59999999998</v>
      </c>
      <c r="H9" s="235">
        <v>-2796971.16</v>
      </c>
      <c r="I9" s="235">
        <v>-25838807.960000001</v>
      </c>
      <c r="J9" s="235">
        <v>-13179300.15</v>
      </c>
      <c r="K9" s="235">
        <v>-1876329.8</v>
      </c>
      <c r="L9" s="235">
        <v>-910315.74</v>
      </c>
      <c r="M9" s="235">
        <v>-223889.95</v>
      </c>
      <c r="N9" s="235">
        <v>-25608579.77</v>
      </c>
      <c r="O9" s="235">
        <v>-136016.97</v>
      </c>
      <c r="P9" s="235">
        <v>-26286373.02</v>
      </c>
      <c r="Q9" s="235">
        <v>-544112.07999999996</v>
      </c>
      <c r="R9" s="235">
        <v>-1667928.65</v>
      </c>
      <c r="S9" s="235">
        <v>-33558354.509999998</v>
      </c>
      <c r="T9" s="235">
        <v>-1206994.81</v>
      </c>
      <c r="U9" s="235">
        <v>-16594.12</v>
      </c>
      <c r="V9" s="235">
        <v>-1760060.76</v>
      </c>
      <c r="W9" s="235">
        <v>-12850418.779999999</v>
      </c>
      <c r="X9" s="235">
        <v>-747070.84</v>
      </c>
      <c r="Y9" s="235">
        <v>-5155512.5999999996</v>
      </c>
      <c r="Z9" s="235">
        <v>-5325404.9400000004</v>
      </c>
      <c r="AA9" s="235">
        <v>-582436.5</v>
      </c>
      <c r="AB9" s="235">
        <v>-265530.84999999998</v>
      </c>
      <c r="AC9" s="235">
        <v>-1843904.64</v>
      </c>
      <c r="AD9" s="236">
        <f t="shared" si="0"/>
        <v>-168405254.93999997</v>
      </c>
    </row>
    <row r="10" spans="2:30" s="225" customFormat="1" ht="19.75" customHeight="1" x14ac:dyDescent="0.15">
      <c r="B10" s="229">
        <v>3</v>
      </c>
      <c r="C10" s="230" t="s">
        <v>82</v>
      </c>
      <c r="D10" s="237">
        <v>-3055329.47</v>
      </c>
      <c r="E10" s="238">
        <v>-2626676.39</v>
      </c>
      <c r="F10" s="237">
        <v>-7763530.71</v>
      </c>
      <c r="G10" s="238">
        <v>-51669.35</v>
      </c>
      <c r="H10" s="237">
        <v>-2459414.85</v>
      </c>
      <c r="I10" s="238">
        <v>-34826986.229999997</v>
      </c>
      <c r="J10" s="237">
        <v>-14406260.02</v>
      </c>
      <c r="K10" s="238">
        <v>-1707178.21</v>
      </c>
      <c r="L10" s="237">
        <v>0</v>
      </c>
      <c r="M10" s="238">
        <v>-1142387.24</v>
      </c>
      <c r="N10" s="237">
        <v>-21711594.879999999</v>
      </c>
      <c r="O10" s="238">
        <v>-1274352.0900000001</v>
      </c>
      <c r="P10" s="237">
        <v>-18106062.829999998</v>
      </c>
      <c r="Q10" s="238">
        <v>-677928.54</v>
      </c>
      <c r="R10" s="237">
        <v>-2040514.84</v>
      </c>
      <c r="S10" s="238">
        <v>0</v>
      </c>
      <c r="T10" s="237">
        <v>0</v>
      </c>
      <c r="U10" s="238">
        <v>-1523600.48</v>
      </c>
      <c r="V10" s="237">
        <v>-6611296.2400000002</v>
      </c>
      <c r="W10" s="237">
        <v>-18175806.09</v>
      </c>
      <c r="X10" s="237">
        <v>-2495362.9700000002</v>
      </c>
      <c r="Y10" s="237">
        <v>0</v>
      </c>
      <c r="Z10" s="237">
        <v>-4639858.43</v>
      </c>
      <c r="AA10" s="237">
        <v>-1552816.1</v>
      </c>
      <c r="AB10" s="237">
        <v>-2898247.1</v>
      </c>
      <c r="AC10" s="238">
        <v>0</v>
      </c>
      <c r="AD10" s="239">
        <f t="shared" si="0"/>
        <v>-149746873.06</v>
      </c>
    </row>
    <row r="11" spans="2:30" s="225" customFormat="1" ht="19.75" customHeight="1" x14ac:dyDescent="0.15">
      <c r="B11" s="229">
        <v>4</v>
      </c>
      <c r="C11" s="230" t="s">
        <v>83</v>
      </c>
      <c r="D11" s="235">
        <v>-1103591.45</v>
      </c>
      <c r="E11" s="235">
        <v>-1031988.89</v>
      </c>
      <c r="F11" s="235">
        <v>-2620035.52</v>
      </c>
      <c r="G11" s="235">
        <v>-720961.26</v>
      </c>
      <c r="H11" s="235">
        <v>-1122113.3</v>
      </c>
      <c r="I11" s="235">
        <v>-9663621.5299999993</v>
      </c>
      <c r="J11" s="235">
        <v>-70400.91</v>
      </c>
      <c r="K11" s="235">
        <v>-1387874.97</v>
      </c>
      <c r="L11" s="235">
        <v>0</v>
      </c>
      <c r="M11" s="235">
        <v>579533.23</v>
      </c>
      <c r="N11" s="235">
        <v>-8856273.6699999999</v>
      </c>
      <c r="O11" s="235">
        <v>-280225.98</v>
      </c>
      <c r="P11" s="235">
        <v>-11644245.539999999</v>
      </c>
      <c r="Q11" s="235">
        <v>-1179.28</v>
      </c>
      <c r="R11" s="235">
        <v>-35833.629999999997</v>
      </c>
      <c r="S11" s="235">
        <v>0</v>
      </c>
      <c r="T11" s="235">
        <v>0</v>
      </c>
      <c r="U11" s="235">
        <v>-4149.42</v>
      </c>
      <c r="V11" s="235">
        <v>-19133.95</v>
      </c>
      <c r="W11" s="235">
        <v>-932225.25</v>
      </c>
      <c r="X11" s="235">
        <v>-459642.9</v>
      </c>
      <c r="Y11" s="235">
        <v>0</v>
      </c>
      <c r="Z11" s="235">
        <v>-172500.09</v>
      </c>
      <c r="AA11" s="235">
        <v>-584567.80000000005</v>
      </c>
      <c r="AB11" s="235">
        <v>-2472604.2799999998</v>
      </c>
      <c r="AC11" s="235">
        <v>0</v>
      </c>
      <c r="AD11" s="236">
        <f t="shared" si="0"/>
        <v>-42603636.390000001</v>
      </c>
    </row>
    <row r="12" spans="2:30" s="225" customFormat="1" ht="19.75" customHeight="1" x14ac:dyDescent="0.15">
      <c r="B12" s="229">
        <v>5</v>
      </c>
      <c r="C12" s="230" t="s">
        <v>84</v>
      </c>
      <c r="D12" s="237">
        <v>0</v>
      </c>
      <c r="E12" s="238">
        <v>0</v>
      </c>
      <c r="F12" s="237">
        <v>0</v>
      </c>
      <c r="G12" s="238">
        <v>0</v>
      </c>
      <c r="H12" s="237">
        <v>0</v>
      </c>
      <c r="I12" s="238">
        <v>-213872.09</v>
      </c>
      <c r="J12" s="237">
        <v>-93494.03</v>
      </c>
      <c r="K12" s="238">
        <v>0</v>
      </c>
      <c r="L12" s="237">
        <v>0</v>
      </c>
      <c r="M12" s="238">
        <v>-4352943.22</v>
      </c>
      <c r="N12" s="237">
        <v>-5686858.1799999997</v>
      </c>
      <c r="O12" s="238">
        <v>0</v>
      </c>
      <c r="P12" s="237">
        <v>-5475108.5300000003</v>
      </c>
      <c r="Q12" s="238">
        <v>-8347186.9100000001</v>
      </c>
      <c r="R12" s="237">
        <v>0</v>
      </c>
      <c r="S12" s="238">
        <v>0</v>
      </c>
      <c r="T12" s="237">
        <v>0</v>
      </c>
      <c r="U12" s="238">
        <v>0</v>
      </c>
      <c r="V12" s="237">
        <v>0</v>
      </c>
      <c r="W12" s="237">
        <v>0</v>
      </c>
      <c r="X12" s="237">
        <v>0</v>
      </c>
      <c r="Y12" s="237">
        <v>-5646755.21</v>
      </c>
      <c r="Z12" s="237">
        <v>0</v>
      </c>
      <c r="AA12" s="237">
        <v>0</v>
      </c>
      <c r="AB12" s="237">
        <v>0</v>
      </c>
      <c r="AC12" s="238">
        <v>-106512.66</v>
      </c>
      <c r="AD12" s="239">
        <f t="shared" si="0"/>
        <v>-29922730.830000002</v>
      </c>
    </row>
    <row r="13" spans="2:30" s="225" customFormat="1" ht="19.75" customHeight="1" x14ac:dyDescent="0.15">
      <c r="B13" s="229">
        <v>6</v>
      </c>
      <c r="C13" s="230" t="s">
        <v>81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-215784.84</v>
      </c>
      <c r="J13" s="235">
        <v>-93494.03</v>
      </c>
      <c r="K13" s="235">
        <v>0</v>
      </c>
      <c r="L13" s="235">
        <v>0</v>
      </c>
      <c r="M13" s="235">
        <v>-750509.9</v>
      </c>
      <c r="N13" s="235">
        <v>-2347802.06</v>
      </c>
      <c r="O13" s="235">
        <v>0</v>
      </c>
      <c r="P13" s="235">
        <v>-3255417.92</v>
      </c>
      <c r="Q13" s="235">
        <v>-6844607.7800000003</v>
      </c>
      <c r="R13" s="235">
        <v>0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235">
        <v>0</v>
      </c>
      <c r="Y13" s="235">
        <v>-5646755.21</v>
      </c>
      <c r="Z13" s="235">
        <v>0</v>
      </c>
      <c r="AA13" s="235">
        <v>0</v>
      </c>
      <c r="AB13" s="235">
        <v>0</v>
      </c>
      <c r="AC13" s="235">
        <v>-106512.66</v>
      </c>
      <c r="AD13" s="236">
        <f t="shared" si="0"/>
        <v>-19260884.400000002</v>
      </c>
    </row>
    <row r="14" spans="2:30" s="225" customFormat="1" ht="19.75" customHeight="1" x14ac:dyDescent="0.15">
      <c r="B14" s="229">
        <v>7</v>
      </c>
      <c r="C14" s="230" t="s">
        <v>82</v>
      </c>
      <c r="D14" s="237">
        <v>0</v>
      </c>
      <c r="E14" s="238">
        <v>0</v>
      </c>
      <c r="F14" s="237">
        <v>0</v>
      </c>
      <c r="G14" s="238">
        <v>0</v>
      </c>
      <c r="H14" s="237">
        <v>0</v>
      </c>
      <c r="I14" s="238">
        <v>1912.75</v>
      </c>
      <c r="J14" s="237">
        <v>0</v>
      </c>
      <c r="K14" s="238">
        <v>0</v>
      </c>
      <c r="L14" s="237">
        <v>0</v>
      </c>
      <c r="M14" s="238">
        <v>-1701298</v>
      </c>
      <c r="N14" s="237">
        <v>-1154636.46</v>
      </c>
      <c r="O14" s="238">
        <v>0</v>
      </c>
      <c r="P14" s="237">
        <v>-2219690.61</v>
      </c>
      <c r="Q14" s="238">
        <v>-1502579.13</v>
      </c>
      <c r="R14" s="237">
        <v>0</v>
      </c>
      <c r="S14" s="238">
        <v>0</v>
      </c>
      <c r="T14" s="237">
        <v>0</v>
      </c>
      <c r="U14" s="238">
        <v>0</v>
      </c>
      <c r="V14" s="237">
        <v>0</v>
      </c>
      <c r="W14" s="237">
        <v>0</v>
      </c>
      <c r="X14" s="237">
        <v>0</v>
      </c>
      <c r="Y14" s="237">
        <v>0</v>
      </c>
      <c r="Z14" s="237">
        <v>0</v>
      </c>
      <c r="AA14" s="237">
        <v>0</v>
      </c>
      <c r="AB14" s="237">
        <v>0</v>
      </c>
      <c r="AC14" s="238">
        <v>0</v>
      </c>
      <c r="AD14" s="239">
        <f t="shared" si="0"/>
        <v>-6576291.4500000002</v>
      </c>
    </row>
    <row r="15" spans="2:30" s="225" customFormat="1" ht="19.75" customHeight="1" x14ac:dyDescent="0.15">
      <c r="B15" s="229">
        <v>8</v>
      </c>
      <c r="C15" s="230" t="s">
        <v>83</v>
      </c>
      <c r="D15" s="235">
        <v>0</v>
      </c>
      <c r="E15" s="235">
        <v>0</v>
      </c>
      <c r="F15" s="235">
        <v>0</v>
      </c>
      <c r="G15" s="235">
        <v>0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35">
        <v>-1901135.32</v>
      </c>
      <c r="N15" s="235">
        <v>-2184419.66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0</v>
      </c>
      <c r="AC15" s="235">
        <v>0</v>
      </c>
      <c r="AD15" s="236">
        <f t="shared" si="0"/>
        <v>-4085554.9800000004</v>
      </c>
    </row>
    <row r="16" spans="2:30" s="225" customFormat="1" ht="19.75" customHeight="1" x14ac:dyDescent="0.15">
      <c r="B16" s="229">
        <v>9</v>
      </c>
      <c r="C16" s="230" t="s">
        <v>85</v>
      </c>
      <c r="D16" s="237">
        <v>2955980.71</v>
      </c>
      <c r="E16" s="238">
        <v>2747758.06</v>
      </c>
      <c r="F16" s="237">
        <v>7922945.8399999999</v>
      </c>
      <c r="G16" s="238">
        <v>525501.23</v>
      </c>
      <c r="H16" s="237">
        <v>3357220.45</v>
      </c>
      <c r="I16" s="238">
        <v>37316990.280000001</v>
      </c>
      <c r="J16" s="237">
        <v>537962.81999999995</v>
      </c>
      <c r="K16" s="238">
        <v>1442695.61</v>
      </c>
      <c r="L16" s="237">
        <v>0</v>
      </c>
      <c r="M16" s="238">
        <v>2218698.34</v>
      </c>
      <c r="N16" s="237">
        <v>26831499.190000001</v>
      </c>
      <c r="O16" s="238">
        <v>412375.65</v>
      </c>
      <c r="P16" s="237">
        <v>18734963.16</v>
      </c>
      <c r="Q16" s="238">
        <v>994584.03</v>
      </c>
      <c r="R16" s="237">
        <v>1013521.47</v>
      </c>
      <c r="S16" s="238">
        <v>7973593.1299999999</v>
      </c>
      <c r="T16" s="237">
        <v>0</v>
      </c>
      <c r="U16" s="238">
        <v>297324.88</v>
      </c>
      <c r="V16" s="237">
        <v>0</v>
      </c>
      <c r="W16" s="237">
        <v>4814301.8600000003</v>
      </c>
      <c r="X16" s="237">
        <v>2141204.1800000002</v>
      </c>
      <c r="Y16" s="237">
        <v>9135351.9700000007</v>
      </c>
      <c r="Z16" s="237">
        <v>2071777.89</v>
      </c>
      <c r="AA16" s="237">
        <v>242685.5</v>
      </c>
      <c r="AB16" s="237">
        <v>3457404.08</v>
      </c>
      <c r="AC16" s="238">
        <v>0</v>
      </c>
      <c r="AD16" s="239">
        <f t="shared" si="0"/>
        <v>137146340.33000001</v>
      </c>
    </row>
    <row r="17" spans="2:30" s="225" customFormat="1" ht="19.75" customHeight="1" x14ac:dyDescent="0.15">
      <c r="B17" s="229">
        <v>10</v>
      </c>
      <c r="C17" s="230" t="s">
        <v>86</v>
      </c>
      <c r="D17" s="235">
        <v>2955980.71</v>
      </c>
      <c r="E17" s="235">
        <v>2747758.06</v>
      </c>
      <c r="F17" s="235">
        <v>7922945.8399999999</v>
      </c>
      <c r="G17" s="235">
        <v>525501.23</v>
      </c>
      <c r="H17" s="235">
        <v>3357220.45</v>
      </c>
      <c r="I17" s="235">
        <v>37110426.460000001</v>
      </c>
      <c r="J17" s="235">
        <v>499485.46</v>
      </c>
      <c r="K17" s="235">
        <v>1442695.61</v>
      </c>
      <c r="L17" s="235">
        <v>0</v>
      </c>
      <c r="M17" s="235">
        <v>165853.81</v>
      </c>
      <c r="N17" s="235">
        <v>21342578.949999999</v>
      </c>
      <c r="O17" s="235">
        <v>412375.65</v>
      </c>
      <c r="P17" s="235">
        <v>14282027.039999999</v>
      </c>
      <c r="Q17" s="235">
        <v>990142.18</v>
      </c>
      <c r="R17" s="235">
        <v>1013521.47</v>
      </c>
      <c r="S17" s="235">
        <v>7973593.1299999999</v>
      </c>
      <c r="T17" s="235">
        <v>0</v>
      </c>
      <c r="U17" s="235">
        <v>297324.88</v>
      </c>
      <c r="V17" s="235">
        <v>0</v>
      </c>
      <c r="W17" s="235">
        <v>4814301.8600000003</v>
      </c>
      <c r="X17" s="235">
        <v>2141204.1800000002</v>
      </c>
      <c r="Y17" s="235">
        <v>3645990.46</v>
      </c>
      <c r="Z17" s="235">
        <v>2071777.89</v>
      </c>
      <c r="AA17" s="235">
        <v>242685.5</v>
      </c>
      <c r="AB17" s="235">
        <v>3457404.08</v>
      </c>
      <c r="AC17" s="235">
        <v>0</v>
      </c>
      <c r="AD17" s="236">
        <f t="shared" si="0"/>
        <v>119412794.90000001</v>
      </c>
    </row>
    <row r="18" spans="2:30" s="225" customFormat="1" ht="19.75" customHeight="1" x14ac:dyDescent="0.15">
      <c r="B18" s="229">
        <v>11</v>
      </c>
      <c r="C18" s="230" t="s">
        <v>81</v>
      </c>
      <c r="D18" s="237">
        <v>196361.03</v>
      </c>
      <c r="E18" s="238">
        <v>78744.86</v>
      </c>
      <c r="F18" s="237">
        <v>1154430.3600000001</v>
      </c>
      <c r="G18" s="238">
        <v>82423.11</v>
      </c>
      <c r="H18" s="237">
        <v>1863229.04</v>
      </c>
      <c r="I18" s="238">
        <v>5185630.66</v>
      </c>
      <c r="J18" s="237">
        <v>132248.01</v>
      </c>
      <c r="K18" s="238">
        <v>99133.83</v>
      </c>
      <c r="L18" s="237">
        <v>0</v>
      </c>
      <c r="M18" s="238">
        <v>66129.070000000007</v>
      </c>
      <c r="N18" s="237">
        <v>3827968.2</v>
      </c>
      <c r="O18" s="238">
        <v>79990.48</v>
      </c>
      <c r="P18" s="237">
        <v>5597043.1100000003</v>
      </c>
      <c r="Q18" s="238">
        <v>332726.83</v>
      </c>
      <c r="R18" s="237">
        <v>213452.29</v>
      </c>
      <c r="S18" s="238">
        <v>7973593.1299999999</v>
      </c>
      <c r="T18" s="237">
        <v>0</v>
      </c>
      <c r="U18" s="238">
        <v>498.16</v>
      </c>
      <c r="V18" s="237">
        <v>0</v>
      </c>
      <c r="W18" s="237">
        <v>1334625.73</v>
      </c>
      <c r="X18" s="237">
        <v>211074.03</v>
      </c>
      <c r="Y18" s="237">
        <v>3645990.46</v>
      </c>
      <c r="Z18" s="237">
        <v>1025419.51</v>
      </c>
      <c r="AA18" s="237">
        <v>70276</v>
      </c>
      <c r="AB18" s="237">
        <v>68330.94</v>
      </c>
      <c r="AC18" s="238">
        <v>0</v>
      </c>
      <c r="AD18" s="239">
        <f t="shared" si="0"/>
        <v>33239318.840000004</v>
      </c>
    </row>
    <row r="19" spans="2:30" s="225" customFormat="1" ht="19.75" customHeight="1" x14ac:dyDescent="0.15">
      <c r="B19" s="229">
        <v>12</v>
      </c>
      <c r="C19" s="230" t="s">
        <v>82</v>
      </c>
      <c r="D19" s="235">
        <v>1846106.8</v>
      </c>
      <c r="E19" s="235">
        <v>1754827.79</v>
      </c>
      <c r="F19" s="235">
        <v>4245408.7</v>
      </c>
      <c r="G19" s="235">
        <v>1886.09</v>
      </c>
      <c r="H19" s="235">
        <v>603952.47</v>
      </c>
      <c r="I19" s="235">
        <v>23418587.280000001</v>
      </c>
      <c r="J19" s="235">
        <v>333260.88</v>
      </c>
      <c r="K19" s="235">
        <v>217854.17</v>
      </c>
      <c r="L19" s="235">
        <v>0</v>
      </c>
      <c r="M19" s="235">
        <v>677619.29</v>
      </c>
      <c r="N19" s="235">
        <v>10026351.140000001</v>
      </c>
      <c r="O19" s="235">
        <v>136226.98000000001</v>
      </c>
      <c r="P19" s="235">
        <v>7707588.5700000003</v>
      </c>
      <c r="Q19" s="235">
        <v>656377.59</v>
      </c>
      <c r="R19" s="235">
        <v>778816.93</v>
      </c>
      <c r="S19" s="235">
        <v>0</v>
      </c>
      <c r="T19" s="235">
        <v>0</v>
      </c>
      <c r="U19" s="235">
        <v>295086.59999999998</v>
      </c>
      <c r="V19" s="235">
        <v>0</v>
      </c>
      <c r="W19" s="235">
        <v>2734701.53</v>
      </c>
      <c r="X19" s="235">
        <v>1553486.36</v>
      </c>
      <c r="Y19" s="235">
        <v>0</v>
      </c>
      <c r="Z19" s="235">
        <v>944886.3</v>
      </c>
      <c r="AA19" s="235">
        <v>82956</v>
      </c>
      <c r="AB19" s="235">
        <v>2194207.63</v>
      </c>
      <c r="AC19" s="235">
        <v>0</v>
      </c>
      <c r="AD19" s="236">
        <f t="shared" si="0"/>
        <v>60210189.100000001</v>
      </c>
    </row>
    <row r="20" spans="2:30" s="225" customFormat="1" ht="19.75" customHeight="1" x14ac:dyDescent="0.15">
      <c r="B20" s="229">
        <v>13</v>
      </c>
      <c r="C20" s="230" t="s">
        <v>83</v>
      </c>
      <c r="D20" s="237">
        <v>913512.88</v>
      </c>
      <c r="E20" s="238">
        <v>914185.41</v>
      </c>
      <c r="F20" s="237">
        <v>2523106.7799999998</v>
      </c>
      <c r="G20" s="238">
        <v>441192.03</v>
      </c>
      <c r="H20" s="237">
        <v>890038.94</v>
      </c>
      <c r="I20" s="238">
        <v>8506208.5199999996</v>
      </c>
      <c r="J20" s="237">
        <v>33976.57</v>
      </c>
      <c r="K20" s="238">
        <v>1125707.6100000001</v>
      </c>
      <c r="L20" s="237">
        <v>0</v>
      </c>
      <c r="M20" s="238">
        <v>-577894.55000000005</v>
      </c>
      <c r="N20" s="237">
        <v>7488259.6100000003</v>
      </c>
      <c r="O20" s="238">
        <v>196158.19</v>
      </c>
      <c r="P20" s="237">
        <v>977395.36</v>
      </c>
      <c r="Q20" s="238">
        <v>1037.76</v>
      </c>
      <c r="R20" s="237">
        <v>21252.25</v>
      </c>
      <c r="S20" s="238">
        <v>0</v>
      </c>
      <c r="T20" s="237">
        <v>0</v>
      </c>
      <c r="U20" s="238">
        <v>1740.12</v>
      </c>
      <c r="V20" s="237">
        <v>0</v>
      </c>
      <c r="W20" s="237">
        <v>744974.6</v>
      </c>
      <c r="X20" s="237">
        <v>376643.79</v>
      </c>
      <c r="Y20" s="237">
        <v>0</v>
      </c>
      <c r="Z20" s="237">
        <v>101472.08</v>
      </c>
      <c r="AA20" s="237">
        <v>89453.5</v>
      </c>
      <c r="AB20" s="237">
        <v>1194865.51</v>
      </c>
      <c r="AC20" s="238">
        <v>0</v>
      </c>
      <c r="AD20" s="239">
        <f t="shared" si="0"/>
        <v>25963286.960000005</v>
      </c>
    </row>
    <row r="21" spans="2:30" s="225" customFormat="1" ht="19.75" customHeight="1" x14ac:dyDescent="0.15">
      <c r="B21" s="229">
        <v>14</v>
      </c>
      <c r="C21" s="230" t="s">
        <v>87</v>
      </c>
      <c r="D21" s="235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206563.82</v>
      </c>
      <c r="J21" s="235">
        <v>38477.360000000001</v>
      </c>
      <c r="K21" s="235">
        <v>0</v>
      </c>
      <c r="L21" s="235">
        <v>0</v>
      </c>
      <c r="M21" s="235">
        <v>2052844.53</v>
      </c>
      <c r="N21" s="235">
        <v>5488920.2400000002</v>
      </c>
      <c r="O21" s="235">
        <v>0</v>
      </c>
      <c r="P21" s="235">
        <v>4452936.12</v>
      </c>
      <c r="Q21" s="235">
        <v>4441.8500000000004</v>
      </c>
      <c r="R21" s="235">
        <v>0</v>
      </c>
      <c r="S21" s="235">
        <v>0</v>
      </c>
      <c r="T21" s="235">
        <v>0</v>
      </c>
      <c r="U21" s="235">
        <v>0</v>
      </c>
      <c r="V21" s="235">
        <v>0</v>
      </c>
      <c r="W21" s="235">
        <v>0</v>
      </c>
      <c r="X21" s="235">
        <v>0</v>
      </c>
      <c r="Y21" s="235">
        <v>5489361.5099999998</v>
      </c>
      <c r="Z21" s="235">
        <v>0</v>
      </c>
      <c r="AA21" s="235">
        <v>0</v>
      </c>
      <c r="AB21" s="235">
        <v>0</v>
      </c>
      <c r="AC21" s="235">
        <v>0</v>
      </c>
      <c r="AD21" s="236">
        <f t="shared" si="0"/>
        <v>17733545.43</v>
      </c>
    </row>
    <row r="22" spans="2:30" s="225" customFormat="1" ht="19.75" customHeight="1" x14ac:dyDescent="0.15">
      <c r="B22" s="229">
        <v>15</v>
      </c>
      <c r="C22" s="230" t="s">
        <v>81</v>
      </c>
      <c r="D22" s="237">
        <v>0</v>
      </c>
      <c r="E22" s="238">
        <v>0</v>
      </c>
      <c r="F22" s="237">
        <v>0</v>
      </c>
      <c r="G22" s="238">
        <v>0</v>
      </c>
      <c r="H22" s="237">
        <v>0</v>
      </c>
      <c r="I22" s="238">
        <v>215784.84</v>
      </c>
      <c r="J22" s="237">
        <v>38477.360000000001</v>
      </c>
      <c r="K22" s="238">
        <v>0</v>
      </c>
      <c r="L22" s="237">
        <v>0</v>
      </c>
      <c r="M22" s="238">
        <v>0</v>
      </c>
      <c r="N22" s="237">
        <v>1825932.88</v>
      </c>
      <c r="O22" s="238">
        <v>0</v>
      </c>
      <c r="P22" s="237">
        <v>2226742.75</v>
      </c>
      <c r="Q22" s="238">
        <v>0</v>
      </c>
      <c r="R22" s="237">
        <v>0</v>
      </c>
      <c r="S22" s="238">
        <v>0</v>
      </c>
      <c r="T22" s="237">
        <v>0</v>
      </c>
      <c r="U22" s="238">
        <v>0</v>
      </c>
      <c r="V22" s="237">
        <v>0</v>
      </c>
      <c r="W22" s="237">
        <v>0</v>
      </c>
      <c r="X22" s="237">
        <v>0</v>
      </c>
      <c r="Y22" s="237">
        <v>5489361.5099999998</v>
      </c>
      <c r="Z22" s="237">
        <v>0</v>
      </c>
      <c r="AA22" s="237">
        <v>0</v>
      </c>
      <c r="AB22" s="237">
        <v>0</v>
      </c>
      <c r="AC22" s="238">
        <v>0</v>
      </c>
      <c r="AD22" s="239">
        <f t="shared" si="0"/>
        <v>9796299.3399999999</v>
      </c>
    </row>
    <row r="23" spans="2:30" s="225" customFormat="1" ht="19.75" customHeight="1" x14ac:dyDescent="0.15">
      <c r="B23" s="229">
        <v>16</v>
      </c>
      <c r="C23" s="230" t="s">
        <v>82</v>
      </c>
      <c r="D23" s="235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-9221.02</v>
      </c>
      <c r="J23" s="235">
        <v>0</v>
      </c>
      <c r="K23" s="235">
        <v>0</v>
      </c>
      <c r="L23" s="235">
        <v>0</v>
      </c>
      <c r="M23" s="235">
        <v>174316.07</v>
      </c>
      <c r="N23" s="235">
        <v>1789463.77</v>
      </c>
      <c r="O23" s="235">
        <v>0</v>
      </c>
      <c r="P23" s="235">
        <v>2226193.37</v>
      </c>
      <c r="Q23" s="235">
        <v>4441.8500000000004</v>
      </c>
      <c r="R23" s="235">
        <v>0</v>
      </c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235">
        <v>0</v>
      </c>
      <c r="Y23" s="235">
        <v>0</v>
      </c>
      <c r="Z23" s="235">
        <v>0</v>
      </c>
      <c r="AA23" s="235">
        <v>0</v>
      </c>
      <c r="AB23" s="235">
        <v>0</v>
      </c>
      <c r="AC23" s="235">
        <v>0</v>
      </c>
      <c r="AD23" s="236">
        <f t="shared" si="0"/>
        <v>4185194.0400000005</v>
      </c>
    </row>
    <row r="24" spans="2:30" s="225" customFormat="1" ht="19.75" customHeight="1" x14ac:dyDescent="0.15">
      <c r="B24" s="229">
        <v>17</v>
      </c>
      <c r="C24" s="230" t="s">
        <v>83</v>
      </c>
      <c r="D24" s="237">
        <v>0</v>
      </c>
      <c r="E24" s="238">
        <v>0</v>
      </c>
      <c r="F24" s="237">
        <v>0</v>
      </c>
      <c r="G24" s="238">
        <v>0</v>
      </c>
      <c r="H24" s="237">
        <v>0</v>
      </c>
      <c r="I24" s="238">
        <v>0</v>
      </c>
      <c r="J24" s="237">
        <v>0</v>
      </c>
      <c r="K24" s="238">
        <v>0</v>
      </c>
      <c r="L24" s="237">
        <v>0</v>
      </c>
      <c r="M24" s="238">
        <v>1878528.46</v>
      </c>
      <c r="N24" s="237">
        <v>1873523.59</v>
      </c>
      <c r="O24" s="238">
        <v>0</v>
      </c>
      <c r="P24" s="237">
        <v>0</v>
      </c>
      <c r="Q24" s="238">
        <v>0</v>
      </c>
      <c r="R24" s="237">
        <v>0</v>
      </c>
      <c r="S24" s="238">
        <v>0</v>
      </c>
      <c r="T24" s="237">
        <v>0</v>
      </c>
      <c r="U24" s="238">
        <v>0</v>
      </c>
      <c r="V24" s="237">
        <v>0</v>
      </c>
      <c r="W24" s="237">
        <v>0</v>
      </c>
      <c r="X24" s="237">
        <v>0</v>
      </c>
      <c r="Y24" s="237">
        <v>0</v>
      </c>
      <c r="Z24" s="237">
        <v>0</v>
      </c>
      <c r="AA24" s="237">
        <v>0</v>
      </c>
      <c r="AB24" s="237">
        <v>0</v>
      </c>
      <c r="AC24" s="238">
        <v>0</v>
      </c>
      <c r="AD24" s="239">
        <f t="shared" si="0"/>
        <v>3752052.05</v>
      </c>
    </row>
    <row r="25" spans="2:30" s="225" customFormat="1" ht="19.75" customHeight="1" x14ac:dyDescent="0.15">
      <c r="B25" s="229">
        <v>18</v>
      </c>
      <c r="C25" s="230" t="s">
        <v>88</v>
      </c>
      <c r="D25" s="235">
        <v>-1904555.26</v>
      </c>
      <c r="E25" s="235">
        <v>-1176423.3799999999</v>
      </c>
      <c r="F25" s="235">
        <v>-7255062.9199999999</v>
      </c>
      <c r="G25" s="235">
        <v>-509901.98</v>
      </c>
      <c r="H25" s="235">
        <v>-3021278.86</v>
      </c>
      <c r="I25" s="235">
        <v>-33226297.530000001</v>
      </c>
      <c r="J25" s="235">
        <v>-27211492.289999999</v>
      </c>
      <c r="K25" s="235">
        <v>-3528687.37</v>
      </c>
      <c r="L25" s="235">
        <v>-910315.74</v>
      </c>
      <c r="M25" s="235">
        <v>-2920988.84</v>
      </c>
      <c r="N25" s="235">
        <v>-35031807.310000002</v>
      </c>
      <c r="O25" s="235">
        <v>-1278219.3899999999</v>
      </c>
      <c r="P25" s="235">
        <v>-42776826.759999998</v>
      </c>
      <c r="Q25" s="235">
        <v>-8575822.7799999993</v>
      </c>
      <c r="R25" s="235">
        <v>-2730755.65</v>
      </c>
      <c r="S25" s="235">
        <v>-25584761.379999999</v>
      </c>
      <c r="T25" s="235">
        <v>-1206994.81</v>
      </c>
      <c r="U25" s="235">
        <v>-1247019.1399999999</v>
      </c>
      <c r="V25" s="235">
        <v>-8390490.9499999993</v>
      </c>
      <c r="W25" s="235">
        <v>-27144148.260000002</v>
      </c>
      <c r="X25" s="235">
        <v>-1560872.53</v>
      </c>
      <c r="Y25" s="235">
        <v>-1666915.84</v>
      </c>
      <c r="Z25" s="235">
        <v>-8065985.5700000003</v>
      </c>
      <c r="AA25" s="235">
        <v>-2477134.9</v>
      </c>
      <c r="AB25" s="235">
        <v>-2178978.15</v>
      </c>
      <c r="AC25" s="235">
        <v>-1950417.3</v>
      </c>
      <c r="AD25" s="236">
        <f t="shared" si="0"/>
        <v>-253532154.88999999</v>
      </c>
    </row>
    <row r="26" spans="2:30" s="225" customFormat="1" ht="19.75" customHeight="1" x14ac:dyDescent="0.15">
      <c r="B26" s="229">
        <v>19</v>
      </c>
      <c r="C26" s="230" t="s">
        <v>89</v>
      </c>
      <c r="D26" s="237">
        <v>382758.02</v>
      </c>
      <c r="E26" s="238">
        <v>442075.71</v>
      </c>
      <c r="F26" s="237">
        <v>194329.82</v>
      </c>
      <c r="G26" s="238">
        <v>-308316.5</v>
      </c>
      <c r="H26" s="237">
        <v>303870.87</v>
      </c>
      <c r="I26" s="238">
        <v>1329320.1599999999</v>
      </c>
      <c r="J26" s="237">
        <v>2525381.35</v>
      </c>
      <c r="K26" s="238">
        <v>-436584.51</v>
      </c>
      <c r="L26" s="237">
        <v>31797.41</v>
      </c>
      <c r="M26" s="238">
        <v>-434531.56</v>
      </c>
      <c r="N26" s="237">
        <v>2442077.73</v>
      </c>
      <c r="O26" s="238">
        <v>107188.48</v>
      </c>
      <c r="P26" s="237">
        <v>2572582.09</v>
      </c>
      <c r="Q26" s="238">
        <v>2554997.2000000002</v>
      </c>
      <c r="R26" s="237">
        <v>-59638.66</v>
      </c>
      <c r="S26" s="238">
        <v>4411373.55</v>
      </c>
      <c r="T26" s="237">
        <v>0</v>
      </c>
      <c r="U26" s="238">
        <v>105030.27</v>
      </c>
      <c r="V26" s="237">
        <v>796401</v>
      </c>
      <c r="W26" s="237">
        <v>3386934.61</v>
      </c>
      <c r="X26" s="237">
        <v>-22587.59</v>
      </c>
      <c r="Y26" s="237">
        <v>-346711.14</v>
      </c>
      <c r="Z26" s="237">
        <v>867988.58</v>
      </c>
      <c r="AA26" s="237">
        <v>57532.7</v>
      </c>
      <c r="AB26" s="237">
        <v>-322016.31</v>
      </c>
      <c r="AC26" s="238">
        <v>206712.07</v>
      </c>
      <c r="AD26" s="239">
        <f t="shared" si="0"/>
        <v>20787965.349999998</v>
      </c>
    </row>
    <row r="27" spans="2:30" s="225" customFormat="1" ht="19.75" customHeight="1" x14ac:dyDescent="0.15">
      <c r="B27" s="229">
        <v>20</v>
      </c>
      <c r="C27" s="230" t="s">
        <v>248</v>
      </c>
      <c r="D27" s="235">
        <v>-887.7</v>
      </c>
      <c r="E27" s="235">
        <v>0</v>
      </c>
      <c r="F27" s="235">
        <v>53024.25</v>
      </c>
      <c r="G27" s="235">
        <v>114671.34</v>
      </c>
      <c r="H27" s="235">
        <v>64738.66</v>
      </c>
      <c r="I27" s="235">
        <v>2994244</v>
      </c>
      <c r="J27" s="235">
        <v>1936874.87</v>
      </c>
      <c r="K27" s="235">
        <v>64529.36</v>
      </c>
      <c r="L27" s="235">
        <v>0</v>
      </c>
      <c r="M27" s="235">
        <v>0</v>
      </c>
      <c r="N27" s="235">
        <v>1406669.74</v>
      </c>
      <c r="O27" s="235">
        <v>42546.09</v>
      </c>
      <c r="P27" s="235">
        <v>2529650.23</v>
      </c>
      <c r="Q27" s="235">
        <v>37058.47</v>
      </c>
      <c r="R27" s="235">
        <v>30878</v>
      </c>
      <c r="S27" s="235">
        <v>2304707.63</v>
      </c>
      <c r="T27" s="235">
        <v>0</v>
      </c>
      <c r="U27" s="235">
        <v>5727.96</v>
      </c>
      <c r="V27" s="235">
        <v>-11832.16</v>
      </c>
      <c r="W27" s="235">
        <v>1748212.57</v>
      </c>
      <c r="X27" s="235">
        <v>0</v>
      </c>
      <c r="Y27" s="235">
        <v>242532.33</v>
      </c>
      <c r="Z27" s="235">
        <v>0</v>
      </c>
      <c r="AA27" s="235">
        <v>0</v>
      </c>
      <c r="AB27" s="235">
        <v>38761</v>
      </c>
      <c r="AC27" s="235">
        <v>0</v>
      </c>
      <c r="AD27" s="236">
        <f t="shared" si="0"/>
        <v>13602106.640000002</v>
      </c>
    </row>
    <row r="28" spans="2:30" s="225" customFormat="1" ht="19.75" customHeight="1" x14ac:dyDescent="0.15">
      <c r="B28" s="229">
        <v>21</v>
      </c>
      <c r="C28" s="230" t="s">
        <v>247</v>
      </c>
      <c r="D28" s="237">
        <v>0</v>
      </c>
      <c r="E28" s="238">
        <v>0</v>
      </c>
      <c r="F28" s="237">
        <v>0</v>
      </c>
      <c r="G28" s="238">
        <v>0</v>
      </c>
      <c r="H28" s="237">
        <v>-31935.759999999998</v>
      </c>
      <c r="I28" s="238">
        <v>0</v>
      </c>
      <c r="J28" s="237">
        <v>0</v>
      </c>
      <c r="K28" s="238">
        <v>0</v>
      </c>
      <c r="L28" s="237">
        <v>0</v>
      </c>
      <c r="M28" s="238">
        <v>0</v>
      </c>
      <c r="N28" s="237">
        <v>0</v>
      </c>
      <c r="O28" s="238">
        <v>0</v>
      </c>
      <c r="P28" s="237">
        <v>0</v>
      </c>
      <c r="Q28" s="238">
        <v>-33575.9</v>
      </c>
      <c r="R28" s="237">
        <v>0</v>
      </c>
      <c r="S28" s="238">
        <v>0</v>
      </c>
      <c r="T28" s="237">
        <v>0</v>
      </c>
      <c r="U28" s="238">
        <v>0</v>
      </c>
      <c r="V28" s="237">
        <v>0</v>
      </c>
      <c r="W28" s="237">
        <v>0</v>
      </c>
      <c r="X28" s="237">
        <v>0</v>
      </c>
      <c r="Y28" s="237">
        <v>0</v>
      </c>
      <c r="Z28" s="237">
        <v>0</v>
      </c>
      <c r="AA28" s="237">
        <v>0</v>
      </c>
      <c r="AB28" s="237">
        <v>0</v>
      </c>
      <c r="AC28" s="238">
        <v>0</v>
      </c>
      <c r="AD28" s="239">
        <f t="shared" si="0"/>
        <v>-65511.66</v>
      </c>
    </row>
    <row r="29" spans="2:30" s="225" customFormat="1" ht="19.75" customHeight="1" x14ac:dyDescent="0.15">
      <c r="B29" s="229">
        <v>22</v>
      </c>
      <c r="C29" s="230" t="s">
        <v>246</v>
      </c>
      <c r="D29" s="235">
        <v>383645.72</v>
      </c>
      <c r="E29" s="235">
        <v>442075.71</v>
      </c>
      <c r="F29" s="235">
        <v>141305.57</v>
      </c>
      <c r="G29" s="235">
        <v>-422987.84</v>
      </c>
      <c r="H29" s="235">
        <v>419407.71</v>
      </c>
      <c r="I29" s="235">
        <v>9041656.7100000009</v>
      </c>
      <c r="J29" s="235">
        <v>64101.71</v>
      </c>
      <c r="K29" s="235">
        <v>-501113.87</v>
      </c>
      <c r="L29" s="235">
        <v>31797.41</v>
      </c>
      <c r="M29" s="235">
        <v>54728.62</v>
      </c>
      <c r="N29" s="235">
        <v>1035407.99</v>
      </c>
      <c r="O29" s="235">
        <v>64642.39</v>
      </c>
      <c r="P29" s="235">
        <v>42931.86</v>
      </c>
      <c r="Q29" s="235">
        <v>2960353.62</v>
      </c>
      <c r="R29" s="235">
        <v>159729.72</v>
      </c>
      <c r="S29" s="235">
        <v>3098602.19</v>
      </c>
      <c r="T29" s="235">
        <v>0</v>
      </c>
      <c r="U29" s="235">
        <v>99302.31</v>
      </c>
      <c r="V29" s="235">
        <v>808233.16</v>
      </c>
      <c r="W29" s="235">
        <v>1638722.04</v>
      </c>
      <c r="X29" s="235">
        <v>-22587.59</v>
      </c>
      <c r="Y29" s="235">
        <v>-589243.47</v>
      </c>
      <c r="Z29" s="235">
        <v>867988.58</v>
      </c>
      <c r="AA29" s="235">
        <v>57532.7</v>
      </c>
      <c r="AB29" s="235">
        <v>-360777.31</v>
      </c>
      <c r="AC29" s="235">
        <v>206712.07</v>
      </c>
      <c r="AD29" s="236">
        <f t="shared" si="0"/>
        <v>19722167.710000001</v>
      </c>
    </row>
    <row r="30" spans="2:30" s="225" customFormat="1" ht="19.75" customHeight="1" x14ac:dyDescent="0.15">
      <c r="B30" s="229">
        <v>23</v>
      </c>
      <c r="C30" s="230" t="s">
        <v>245</v>
      </c>
      <c r="D30" s="237">
        <v>0</v>
      </c>
      <c r="E30" s="238">
        <v>0</v>
      </c>
      <c r="F30" s="237">
        <v>0</v>
      </c>
      <c r="G30" s="238">
        <v>0</v>
      </c>
      <c r="H30" s="237">
        <v>-148339.74</v>
      </c>
      <c r="I30" s="238">
        <v>-10706580.550000001</v>
      </c>
      <c r="J30" s="237">
        <v>524404.77</v>
      </c>
      <c r="K30" s="238">
        <v>0</v>
      </c>
      <c r="L30" s="237">
        <v>0</v>
      </c>
      <c r="M30" s="238">
        <v>-489260.18</v>
      </c>
      <c r="N30" s="237">
        <v>0</v>
      </c>
      <c r="O30" s="238">
        <v>0</v>
      </c>
      <c r="P30" s="237">
        <v>0</v>
      </c>
      <c r="Q30" s="238">
        <v>-408838.99</v>
      </c>
      <c r="R30" s="237">
        <v>-250246.38</v>
      </c>
      <c r="S30" s="238">
        <v>-991936.27</v>
      </c>
      <c r="T30" s="237">
        <v>0</v>
      </c>
      <c r="U30" s="238">
        <v>0</v>
      </c>
      <c r="V30" s="237">
        <v>0</v>
      </c>
      <c r="W30" s="237">
        <v>0</v>
      </c>
      <c r="X30" s="237">
        <v>0</v>
      </c>
      <c r="Y30" s="237">
        <v>0</v>
      </c>
      <c r="Z30" s="237">
        <v>0</v>
      </c>
      <c r="AA30" s="237">
        <v>0</v>
      </c>
      <c r="AB30" s="237">
        <v>0</v>
      </c>
      <c r="AC30" s="238">
        <v>0</v>
      </c>
      <c r="AD30" s="239">
        <f t="shared" si="0"/>
        <v>-12470797.340000002</v>
      </c>
    </row>
    <row r="31" spans="2:30" s="225" customFormat="1" ht="19.75" customHeight="1" x14ac:dyDescent="0.15">
      <c r="B31" s="229">
        <v>24</v>
      </c>
      <c r="C31" s="230" t="s">
        <v>90</v>
      </c>
      <c r="D31" s="235">
        <v>0</v>
      </c>
      <c r="E31" s="235">
        <v>0</v>
      </c>
      <c r="F31" s="235">
        <v>0</v>
      </c>
      <c r="G31" s="235">
        <v>0</v>
      </c>
      <c r="H31" s="235">
        <v>0</v>
      </c>
      <c r="I31" s="235">
        <v>0</v>
      </c>
      <c r="J31" s="235">
        <v>0</v>
      </c>
      <c r="K31" s="235">
        <v>0</v>
      </c>
      <c r="L31" s="235">
        <v>0</v>
      </c>
      <c r="M31" s="235">
        <v>0</v>
      </c>
      <c r="N31" s="235">
        <v>0</v>
      </c>
      <c r="O31" s="235">
        <v>0</v>
      </c>
      <c r="P31" s="235">
        <v>0</v>
      </c>
      <c r="Q31" s="235">
        <v>0</v>
      </c>
      <c r="R31" s="235">
        <v>0</v>
      </c>
      <c r="S31" s="235">
        <v>0</v>
      </c>
      <c r="T31" s="235">
        <v>0</v>
      </c>
      <c r="U31" s="235">
        <v>0</v>
      </c>
      <c r="V31" s="235">
        <v>0</v>
      </c>
      <c r="W31" s="235">
        <v>0</v>
      </c>
      <c r="X31" s="235">
        <v>0</v>
      </c>
      <c r="Y31" s="235">
        <v>0</v>
      </c>
      <c r="Z31" s="235">
        <v>0</v>
      </c>
      <c r="AA31" s="235">
        <v>0</v>
      </c>
      <c r="AB31" s="235">
        <v>0</v>
      </c>
      <c r="AC31" s="235">
        <v>0</v>
      </c>
      <c r="AD31" s="236">
        <f t="shared" si="0"/>
        <v>0</v>
      </c>
    </row>
    <row r="32" spans="2:30" s="225" customFormat="1" ht="19.75" customHeight="1" x14ac:dyDescent="0.15">
      <c r="B32" s="229">
        <v>25</v>
      </c>
      <c r="C32" s="230" t="s">
        <v>91</v>
      </c>
      <c r="D32" s="237">
        <v>-1521797.24</v>
      </c>
      <c r="E32" s="238">
        <v>-734347.67</v>
      </c>
      <c r="F32" s="237">
        <v>-7060733.0999999996</v>
      </c>
      <c r="G32" s="238">
        <v>-818218.48</v>
      </c>
      <c r="H32" s="237">
        <v>-2717407.99</v>
      </c>
      <c r="I32" s="238">
        <v>-31896977.370000001</v>
      </c>
      <c r="J32" s="237">
        <v>-24686110.940000001</v>
      </c>
      <c r="K32" s="238">
        <v>-3965271.88</v>
      </c>
      <c r="L32" s="237">
        <v>-878518.33</v>
      </c>
      <c r="M32" s="238">
        <v>-3355520.4</v>
      </c>
      <c r="N32" s="237">
        <v>-32589729.579999998</v>
      </c>
      <c r="O32" s="238">
        <v>-1171030.9099999999</v>
      </c>
      <c r="P32" s="237">
        <v>-40204244.670000002</v>
      </c>
      <c r="Q32" s="238">
        <v>-6020825.5800000001</v>
      </c>
      <c r="R32" s="237">
        <v>-2790394.31</v>
      </c>
      <c r="S32" s="238">
        <v>-21173387.829999998</v>
      </c>
      <c r="T32" s="237">
        <v>-1206994.81</v>
      </c>
      <c r="U32" s="238">
        <v>-1141988.8700000001</v>
      </c>
      <c r="V32" s="237">
        <v>-7594089.9500000002</v>
      </c>
      <c r="W32" s="237">
        <v>-23757213.649999999</v>
      </c>
      <c r="X32" s="237">
        <v>-1583460.12</v>
      </c>
      <c r="Y32" s="237">
        <v>-2013626.98</v>
      </c>
      <c r="Z32" s="237">
        <v>-7197996.9900000002</v>
      </c>
      <c r="AA32" s="237">
        <v>-2419602.2000000002</v>
      </c>
      <c r="AB32" s="237">
        <v>-2500994.46</v>
      </c>
      <c r="AC32" s="238">
        <v>-1743705.23</v>
      </c>
      <c r="AD32" s="239">
        <f t="shared" si="0"/>
        <v>-232744189.54000002</v>
      </c>
    </row>
    <row r="33" spans="2:30" s="225" customFormat="1" ht="19.75" customHeight="1" x14ac:dyDescent="0.15">
      <c r="B33" s="229">
        <v>26</v>
      </c>
      <c r="C33" s="230" t="s">
        <v>92</v>
      </c>
      <c r="D33" s="235">
        <v>1051595.81</v>
      </c>
      <c r="E33" s="235">
        <v>1052696.07</v>
      </c>
      <c r="F33" s="235">
        <v>4254847.96</v>
      </c>
      <c r="G33" s="235">
        <v>450697.08</v>
      </c>
      <c r="H33" s="235">
        <v>1008229.26</v>
      </c>
      <c r="I33" s="235">
        <v>16170245.18</v>
      </c>
      <c r="J33" s="235">
        <v>8276312.0899999999</v>
      </c>
      <c r="K33" s="235">
        <v>1078255.74</v>
      </c>
      <c r="L33" s="235">
        <v>345234.13</v>
      </c>
      <c r="M33" s="235">
        <v>74136.53</v>
      </c>
      <c r="N33" s="235">
        <v>16689169.880000001</v>
      </c>
      <c r="O33" s="235">
        <v>446901.69</v>
      </c>
      <c r="P33" s="235">
        <v>26355080.5</v>
      </c>
      <c r="Q33" s="235">
        <v>2539729.5699999998</v>
      </c>
      <c r="R33" s="235">
        <v>656534.11</v>
      </c>
      <c r="S33" s="235">
        <v>10705332.99</v>
      </c>
      <c r="T33" s="235">
        <v>797330.46</v>
      </c>
      <c r="U33" s="235">
        <v>355997.54</v>
      </c>
      <c r="V33" s="235">
        <v>3225799.96</v>
      </c>
      <c r="W33" s="235">
        <v>8838846.2100000009</v>
      </c>
      <c r="X33" s="235">
        <v>889559.21</v>
      </c>
      <c r="Y33" s="235">
        <v>1192034.99</v>
      </c>
      <c r="Z33" s="235">
        <v>1402447.11</v>
      </c>
      <c r="AA33" s="235">
        <v>1040623.6</v>
      </c>
      <c r="AB33" s="235">
        <v>-740419.37</v>
      </c>
      <c r="AC33" s="235">
        <v>1642747.64</v>
      </c>
      <c r="AD33" s="236">
        <f t="shared" si="0"/>
        <v>109799965.93999997</v>
      </c>
    </row>
    <row r="34" spans="2:30" s="225" customFormat="1" ht="19.75" customHeight="1" x14ac:dyDescent="0.15">
      <c r="B34" s="229">
        <v>27</v>
      </c>
      <c r="C34" s="230" t="s">
        <v>93</v>
      </c>
      <c r="D34" s="237">
        <v>2128894.0499999998</v>
      </c>
      <c r="E34" s="238">
        <v>3636917.21</v>
      </c>
      <c r="F34" s="237">
        <v>9877429.5</v>
      </c>
      <c r="G34" s="238">
        <v>1685833.82</v>
      </c>
      <c r="H34" s="237">
        <v>1358204.28</v>
      </c>
      <c r="I34" s="238">
        <v>21061088.649999999</v>
      </c>
      <c r="J34" s="237">
        <v>8504477.7100000009</v>
      </c>
      <c r="K34" s="238">
        <v>1914758.61</v>
      </c>
      <c r="L34" s="237">
        <v>345234.13</v>
      </c>
      <c r="M34" s="238">
        <v>109555.58</v>
      </c>
      <c r="N34" s="237">
        <v>20867985.149999999</v>
      </c>
      <c r="O34" s="238">
        <v>447177.65</v>
      </c>
      <c r="P34" s="237">
        <v>33067063.350000001</v>
      </c>
      <c r="Q34" s="238">
        <v>2643743.54</v>
      </c>
      <c r="R34" s="237">
        <v>802176.81</v>
      </c>
      <c r="S34" s="238">
        <v>11922819.42</v>
      </c>
      <c r="T34" s="237">
        <v>797330.46</v>
      </c>
      <c r="U34" s="238">
        <v>467498.89</v>
      </c>
      <c r="V34" s="237">
        <v>3430735.08</v>
      </c>
      <c r="W34" s="237">
        <v>13205777.380000001</v>
      </c>
      <c r="X34" s="237">
        <v>4319665.72</v>
      </c>
      <c r="Y34" s="237">
        <v>9248463.9600000009</v>
      </c>
      <c r="Z34" s="237">
        <v>1694542.92</v>
      </c>
      <c r="AA34" s="237">
        <v>3379122.2</v>
      </c>
      <c r="AB34" s="237">
        <v>-697018.34</v>
      </c>
      <c r="AC34" s="238">
        <v>1642747.64</v>
      </c>
      <c r="AD34" s="239">
        <f t="shared" si="0"/>
        <v>157862225.36999997</v>
      </c>
    </row>
    <row r="35" spans="2:30" s="225" customFormat="1" ht="19.75" customHeight="1" x14ac:dyDescent="0.15">
      <c r="B35" s="229">
        <v>28</v>
      </c>
      <c r="C35" s="230" t="s">
        <v>81</v>
      </c>
      <c r="D35" s="235">
        <v>496131.14</v>
      </c>
      <c r="E35" s="235">
        <v>98597.3</v>
      </c>
      <c r="F35" s="235">
        <v>3127809.9</v>
      </c>
      <c r="G35" s="235">
        <v>76918.05</v>
      </c>
      <c r="H35" s="235">
        <v>500120.13</v>
      </c>
      <c r="I35" s="235">
        <v>11188441.699999999</v>
      </c>
      <c r="J35" s="235">
        <v>3880950.14</v>
      </c>
      <c r="K35" s="235">
        <v>297845.53000000003</v>
      </c>
      <c r="L35" s="235">
        <v>345234.13</v>
      </c>
      <c r="M35" s="235">
        <v>3425</v>
      </c>
      <c r="N35" s="235">
        <v>11354939.32</v>
      </c>
      <c r="O35" s="235">
        <v>13605.21</v>
      </c>
      <c r="P35" s="235">
        <v>14875924.48</v>
      </c>
      <c r="Q35" s="235">
        <v>2508748.21</v>
      </c>
      <c r="R35" s="235">
        <v>430152.29</v>
      </c>
      <c r="S35" s="235">
        <v>11922819.42</v>
      </c>
      <c r="T35" s="235">
        <v>797330.46</v>
      </c>
      <c r="U35" s="235">
        <v>-10056.530000000001</v>
      </c>
      <c r="V35" s="235">
        <v>530717.76</v>
      </c>
      <c r="W35" s="235">
        <v>3603579.47</v>
      </c>
      <c r="X35" s="235">
        <v>143922.66</v>
      </c>
      <c r="Y35" s="235">
        <v>9248463.9600000009</v>
      </c>
      <c r="Z35" s="235">
        <v>953912.25</v>
      </c>
      <c r="AA35" s="235">
        <v>251634.1</v>
      </c>
      <c r="AB35" s="235">
        <v>15707.58</v>
      </c>
      <c r="AC35" s="235">
        <v>1642747.64</v>
      </c>
      <c r="AD35" s="236">
        <f t="shared" si="0"/>
        <v>78299621.299999982</v>
      </c>
    </row>
    <row r="36" spans="2:30" s="225" customFormat="1" ht="19.75" customHeight="1" x14ac:dyDescent="0.15">
      <c r="B36" s="229">
        <v>29</v>
      </c>
      <c r="C36" s="230" t="s">
        <v>82</v>
      </c>
      <c r="D36" s="237">
        <v>1632334.91</v>
      </c>
      <c r="E36" s="238">
        <v>1838640.86</v>
      </c>
      <c r="F36" s="237">
        <v>6367842.04</v>
      </c>
      <c r="G36" s="238">
        <v>26825.599999999999</v>
      </c>
      <c r="H36" s="237">
        <v>858084.15</v>
      </c>
      <c r="I36" s="238">
        <v>9525381.9800000004</v>
      </c>
      <c r="J36" s="237">
        <v>4623527.57</v>
      </c>
      <c r="K36" s="238">
        <v>1616913.08</v>
      </c>
      <c r="L36" s="237">
        <v>0</v>
      </c>
      <c r="M36" s="238">
        <v>106130.58</v>
      </c>
      <c r="N36" s="237">
        <v>9564391.0899999999</v>
      </c>
      <c r="O36" s="238">
        <v>433572.44</v>
      </c>
      <c r="P36" s="237">
        <v>9158049.5899999999</v>
      </c>
      <c r="Q36" s="238">
        <v>134995.32999999999</v>
      </c>
      <c r="R36" s="237">
        <v>372024.52</v>
      </c>
      <c r="S36" s="238">
        <v>0</v>
      </c>
      <c r="T36" s="237">
        <v>0</v>
      </c>
      <c r="U36" s="238">
        <v>319496.48</v>
      </c>
      <c r="V36" s="237">
        <v>2900017.32</v>
      </c>
      <c r="W36" s="237">
        <v>9400463.7200000007</v>
      </c>
      <c r="X36" s="237">
        <v>4049243.06</v>
      </c>
      <c r="Y36" s="237">
        <v>0</v>
      </c>
      <c r="Z36" s="237">
        <v>740630.67</v>
      </c>
      <c r="AA36" s="237">
        <v>3127488.1</v>
      </c>
      <c r="AB36" s="237">
        <v>334876.08</v>
      </c>
      <c r="AC36" s="238">
        <v>0</v>
      </c>
      <c r="AD36" s="239">
        <f t="shared" si="0"/>
        <v>67130929.170000002</v>
      </c>
    </row>
    <row r="37" spans="2:30" s="225" customFormat="1" ht="19.75" customHeight="1" x14ac:dyDescent="0.15">
      <c r="B37" s="229">
        <v>30</v>
      </c>
      <c r="C37" s="230" t="s">
        <v>83</v>
      </c>
      <c r="D37" s="235">
        <v>428</v>
      </c>
      <c r="E37" s="235">
        <v>1699679.05</v>
      </c>
      <c r="F37" s="235">
        <v>381777.56</v>
      </c>
      <c r="G37" s="235">
        <v>1582090.17</v>
      </c>
      <c r="H37" s="235">
        <v>0</v>
      </c>
      <c r="I37" s="235">
        <v>347264.97</v>
      </c>
      <c r="J37" s="235">
        <v>0</v>
      </c>
      <c r="K37" s="235">
        <v>0</v>
      </c>
      <c r="L37" s="235">
        <v>0</v>
      </c>
      <c r="M37" s="235">
        <v>0</v>
      </c>
      <c r="N37" s="235">
        <v>-51345.26</v>
      </c>
      <c r="O37" s="235">
        <v>0</v>
      </c>
      <c r="P37" s="235">
        <v>9033089.2799999993</v>
      </c>
      <c r="Q37" s="235">
        <v>0</v>
      </c>
      <c r="R37" s="235">
        <v>0</v>
      </c>
      <c r="S37" s="235">
        <v>0</v>
      </c>
      <c r="T37" s="235">
        <v>0</v>
      </c>
      <c r="U37" s="235">
        <v>158058.94</v>
      </c>
      <c r="V37" s="235">
        <v>0</v>
      </c>
      <c r="W37" s="235">
        <v>201734.19</v>
      </c>
      <c r="X37" s="235">
        <v>126500</v>
      </c>
      <c r="Y37" s="235">
        <v>0</v>
      </c>
      <c r="Z37" s="235">
        <v>0</v>
      </c>
      <c r="AA37" s="235">
        <v>0</v>
      </c>
      <c r="AB37" s="235">
        <v>-1047602</v>
      </c>
      <c r="AC37" s="235">
        <v>0</v>
      </c>
      <c r="AD37" s="236">
        <f t="shared" si="0"/>
        <v>12431674.899999999</v>
      </c>
    </row>
    <row r="38" spans="2:30" s="225" customFormat="1" ht="19.75" customHeight="1" x14ac:dyDescent="0.15">
      <c r="B38" s="229">
        <v>31</v>
      </c>
      <c r="C38" s="230" t="s">
        <v>244</v>
      </c>
      <c r="D38" s="237">
        <v>-1077298.24</v>
      </c>
      <c r="E38" s="238">
        <v>-2584221.14</v>
      </c>
      <c r="F38" s="237">
        <v>-5622581.54</v>
      </c>
      <c r="G38" s="238">
        <v>-1235136.74</v>
      </c>
      <c r="H38" s="237">
        <v>-349975.02</v>
      </c>
      <c r="I38" s="238">
        <v>-4890843.47</v>
      </c>
      <c r="J38" s="237">
        <v>-228165.62</v>
      </c>
      <c r="K38" s="238">
        <v>-836502.87</v>
      </c>
      <c r="L38" s="237">
        <v>0</v>
      </c>
      <c r="M38" s="238">
        <v>-35419.050000000003</v>
      </c>
      <c r="N38" s="237">
        <v>-4178815.27</v>
      </c>
      <c r="O38" s="238">
        <v>-275.95999999999998</v>
      </c>
      <c r="P38" s="237">
        <v>-6711982.8499999996</v>
      </c>
      <c r="Q38" s="238">
        <v>-104013.97</v>
      </c>
      <c r="R38" s="237">
        <v>-145642.70000000001</v>
      </c>
      <c r="S38" s="238">
        <v>-1217486.43</v>
      </c>
      <c r="T38" s="237">
        <v>0</v>
      </c>
      <c r="U38" s="238">
        <v>-111501.35</v>
      </c>
      <c r="V38" s="237">
        <v>-204935.12</v>
      </c>
      <c r="W38" s="237">
        <v>-4366931.17</v>
      </c>
      <c r="X38" s="237">
        <v>-3430106.51</v>
      </c>
      <c r="Y38" s="237">
        <v>-8056428.9699999997</v>
      </c>
      <c r="Z38" s="237">
        <v>-292095.81</v>
      </c>
      <c r="AA38" s="237">
        <v>-2338498.6</v>
      </c>
      <c r="AB38" s="237">
        <v>-43401.03</v>
      </c>
      <c r="AC38" s="238">
        <v>0</v>
      </c>
      <c r="AD38" s="239">
        <f t="shared" si="0"/>
        <v>-48062259.43</v>
      </c>
    </row>
    <row r="39" spans="2:30" s="225" customFormat="1" ht="19.75" customHeight="1" x14ac:dyDescent="0.15">
      <c r="B39" s="229">
        <v>32</v>
      </c>
      <c r="C39" s="230" t="s">
        <v>81</v>
      </c>
      <c r="D39" s="235">
        <v>-94000</v>
      </c>
      <c r="E39" s="235">
        <v>-29568.44</v>
      </c>
      <c r="F39" s="235">
        <v>-491451.55</v>
      </c>
      <c r="G39" s="235">
        <v>-15</v>
      </c>
      <c r="H39" s="235">
        <v>-304916.59000000003</v>
      </c>
      <c r="I39" s="235">
        <v>-1201172.58</v>
      </c>
      <c r="J39" s="235">
        <v>0</v>
      </c>
      <c r="K39" s="235">
        <v>-67181.820000000007</v>
      </c>
      <c r="L39" s="235">
        <v>0</v>
      </c>
      <c r="M39" s="235">
        <v>0</v>
      </c>
      <c r="N39" s="235">
        <v>-1056171.45</v>
      </c>
      <c r="O39" s="235">
        <v>9685.57</v>
      </c>
      <c r="P39" s="235">
        <v>-3980036.83</v>
      </c>
      <c r="Q39" s="235">
        <v>-94607.19</v>
      </c>
      <c r="R39" s="235">
        <v>-144859.51</v>
      </c>
      <c r="S39" s="235">
        <v>-1217486.43</v>
      </c>
      <c r="T39" s="235">
        <v>0</v>
      </c>
      <c r="U39" s="235">
        <v>0</v>
      </c>
      <c r="V39" s="235">
        <v>-144429.54</v>
      </c>
      <c r="W39" s="235">
        <v>-980234.01</v>
      </c>
      <c r="X39" s="235">
        <v>-50856.46</v>
      </c>
      <c r="Y39" s="235">
        <v>-8056428.9699999997</v>
      </c>
      <c r="Z39" s="235">
        <v>-264075.63</v>
      </c>
      <c r="AA39" s="235">
        <v>0</v>
      </c>
      <c r="AB39" s="235">
        <v>0</v>
      </c>
      <c r="AC39" s="235">
        <v>0</v>
      </c>
      <c r="AD39" s="236">
        <f t="shared" ref="AD39:AD70" si="1">SUM(D39:AC39)</f>
        <v>-18167806.43</v>
      </c>
    </row>
    <row r="40" spans="2:30" s="225" customFormat="1" ht="19.75" customHeight="1" x14ac:dyDescent="0.15">
      <c r="B40" s="229">
        <v>33</v>
      </c>
      <c r="C40" s="230" t="s">
        <v>82</v>
      </c>
      <c r="D40" s="237">
        <v>-982955.84</v>
      </c>
      <c r="E40" s="238">
        <v>-854973.64</v>
      </c>
      <c r="F40" s="237">
        <v>-4825707.8899999997</v>
      </c>
      <c r="G40" s="238">
        <v>-321.95</v>
      </c>
      <c r="H40" s="237">
        <v>-45058.43</v>
      </c>
      <c r="I40" s="238">
        <v>-3478660.79</v>
      </c>
      <c r="J40" s="237">
        <v>-228165.62</v>
      </c>
      <c r="K40" s="238">
        <v>-769321.05</v>
      </c>
      <c r="L40" s="237">
        <v>0</v>
      </c>
      <c r="M40" s="238">
        <v>-35419.050000000003</v>
      </c>
      <c r="N40" s="237">
        <v>-3168338.81</v>
      </c>
      <c r="O40" s="238">
        <v>-9961.5300000000007</v>
      </c>
      <c r="P40" s="237">
        <v>-2126873.69</v>
      </c>
      <c r="Q40" s="238">
        <v>-9406.7800000000007</v>
      </c>
      <c r="R40" s="237">
        <v>-783.19</v>
      </c>
      <c r="S40" s="238">
        <v>0</v>
      </c>
      <c r="T40" s="237">
        <v>0</v>
      </c>
      <c r="U40" s="238">
        <v>-102281.74</v>
      </c>
      <c r="V40" s="237">
        <v>-60505.58</v>
      </c>
      <c r="W40" s="237">
        <v>-3225336.63</v>
      </c>
      <c r="X40" s="237">
        <v>-3379250.05</v>
      </c>
      <c r="Y40" s="237">
        <v>0</v>
      </c>
      <c r="Z40" s="237">
        <v>-28020.18</v>
      </c>
      <c r="AA40" s="237">
        <v>-2338498.6</v>
      </c>
      <c r="AB40" s="237">
        <v>-17811.310000000001</v>
      </c>
      <c r="AC40" s="238">
        <v>0</v>
      </c>
      <c r="AD40" s="239">
        <f t="shared" si="1"/>
        <v>-25687652.349999998</v>
      </c>
    </row>
    <row r="41" spans="2:30" s="225" customFormat="1" ht="19.75" customHeight="1" x14ac:dyDescent="0.15">
      <c r="B41" s="229">
        <v>34</v>
      </c>
      <c r="C41" s="230" t="s">
        <v>83</v>
      </c>
      <c r="D41" s="235">
        <v>-342.4</v>
      </c>
      <c r="E41" s="235">
        <v>-1699679.06</v>
      </c>
      <c r="F41" s="235">
        <v>-305422.09999999998</v>
      </c>
      <c r="G41" s="235">
        <v>-1234799.79</v>
      </c>
      <c r="H41" s="235">
        <v>0</v>
      </c>
      <c r="I41" s="235">
        <v>-211010.1</v>
      </c>
      <c r="J41" s="235">
        <v>0</v>
      </c>
      <c r="K41" s="235">
        <v>0</v>
      </c>
      <c r="L41" s="235">
        <v>0</v>
      </c>
      <c r="M41" s="235">
        <v>0</v>
      </c>
      <c r="N41" s="235">
        <v>45694.99</v>
      </c>
      <c r="O41" s="235">
        <v>0</v>
      </c>
      <c r="P41" s="235">
        <v>-605072.32999999996</v>
      </c>
      <c r="Q41" s="235">
        <v>0</v>
      </c>
      <c r="R41" s="235">
        <v>0</v>
      </c>
      <c r="S41" s="235">
        <v>0</v>
      </c>
      <c r="T41" s="235">
        <v>0</v>
      </c>
      <c r="U41" s="235">
        <v>-9219.61</v>
      </c>
      <c r="V41" s="235">
        <v>0</v>
      </c>
      <c r="W41" s="235">
        <v>-161360.53</v>
      </c>
      <c r="X41" s="235">
        <v>0</v>
      </c>
      <c r="Y41" s="235">
        <v>0</v>
      </c>
      <c r="Z41" s="235">
        <v>0</v>
      </c>
      <c r="AA41" s="235">
        <v>0</v>
      </c>
      <c r="AB41" s="235">
        <v>-25589.72</v>
      </c>
      <c r="AC41" s="235">
        <v>0</v>
      </c>
      <c r="AD41" s="236">
        <f t="shared" si="1"/>
        <v>-4206800.6499999994</v>
      </c>
    </row>
    <row r="42" spans="2:30" s="225" customFormat="1" ht="19.75" customHeight="1" x14ac:dyDescent="0.15">
      <c r="B42" s="229">
        <v>35</v>
      </c>
      <c r="C42" s="230" t="s">
        <v>94</v>
      </c>
      <c r="D42" s="237">
        <v>90088.26</v>
      </c>
      <c r="E42" s="238">
        <v>-490500.12</v>
      </c>
      <c r="F42" s="237">
        <v>399066.91</v>
      </c>
      <c r="G42" s="238">
        <v>90861.28</v>
      </c>
      <c r="H42" s="237">
        <v>337664.9</v>
      </c>
      <c r="I42" s="238">
        <v>-2632367.25</v>
      </c>
      <c r="J42" s="237">
        <v>885836.28</v>
      </c>
      <c r="K42" s="238">
        <v>-147296.44</v>
      </c>
      <c r="L42" s="237">
        <v>-4243.1899999999996</v>
      </c>
      <c r="M42" s="238">
        <v>177960.49</v>
      </c>
      <c r="N42" s="237">
        <v>1015626.08</v>
      </c>
      <c r="O42" s="238">
        <v>-31957.43</v>
      </c>
      <c r="P42" s="237">
        <v>2008696.42</v>
      </c>
      <c r="Q42" s="238">
        <v>352720.84</v>
      </c>
      <c r="R42" s="237">
        <v>312719.43</v>
      </c>
      <c r="S42" s="238">
        <v>-327684.21000000002</v>
      </c>
      <c r="T42" s="237">
        <v>0</v>
      </c>
      <c r="U42" s="238">
        <v>-194140.3</v>
      </c>
      <c r="V42" s="237">
        <v>52286.02</v>
      </c>
      <c r="W42" s="237">
        <v>-3209976.31</v>
      </c>
      <c r="X42" s="237">
        <v>-234670.2</v>
      </c>
      <c r="Y42" s="237">
        <v>-135109.65</v>
      </c>
      <c r="Z42" s="237">
        <v>73756.87</v>
      </c>
      <c r="AA42" s="237">
        <v>286142.59999999998</v>
      </c>
      <c r="AB42" s="237">
        <v>314324.67</v>
      </c>
      <c r="AC42" s="238">
        <v>139904.6</v>
      </c>
      <c r="AD42" s="239">
        <f t="shared" si="1"/>
        <v>-870289.44999999984</v>
      </c>
    </row>
    <row r="43" spans="2:30" s="225" customFormat="1" ht="19.75" customHeight="1" x14ac:dyDescent="0.15">
      <c r="B43" s="229">
        <v>36</v>
      </c>
      <c r="C43" s="230" t="s">
        <v>243</v>
      </c>
      <c r="D43" s="235">
        <v>0</v>
      </c>
      <c r="E43" s="235">
        <v>0</v>
      </c>
      <c r="F43" s="235">
        <v>0</v>
      </c>
      <c r="G43" s="235">
        <v>0</v>
      </c>
      <c r="H43" s="235">
        <v>0</v>
      </c>
      <c r="I43" s="235">
        <v>2147533.59</v>
      </c>
      <c r="J43" s="235">
        <v>0</v>
      </c>
      <c r="K43" s="235">
        <v>0</v>
      </c>
      <c r="L43" s="235">
        <v>0</v>
      </c>
      <c r="M43" s="235">
        <v>0</v>
      </c>
      <c r="N43" s="235">
        <v>0</v>
      </c>
      <c r="O43" s="235">
        <v>0</v>
      </c>
      <c r="P43" s="235">
        <v>0</v>
      </c>
      <c r="Q43" s="235">
        <v>0</v>
      </c>
      <c r="R43" s="235">
        <v>0</v>
      </c>
      <c r="S43" s="235">
        <v>0</v>
      </c>
      <c r="T43" s="235">
        <v>0</v>
      </c>
      <c r="U43" s="235">
        <v>0</v>
      </c>
      <c r="V43" s="235">
        <v>0</v>
      </c>
      <c r="W43" s="235">
        <v>2633619.38</v>
      </c>
      <c r="X43" s="235">
        <v>0</v>
      </c>
      <c r="Y43" s="235">
        <v>0</v>
      </c>
      <c r="Z43" s="235">
        <v>0</v>
      </c>
      <c r="AA43" s="235">
        <v>0</v>
      </c>
      <c r="AB43" s="235">
        <v>0</v>
      </c>
      <c r="AC43" s="235">
        <v>0</v>
      </c>
      <c r="AD43" s="236">
        <f t="shared" si="1"/>
        <v>4781152.97</v>
      </c>
    </row>
    <row r="44" spans="2:30" s="225" customFormat="1" ht="19.75" customHeight="1" x14ac:dyDescent="0.15">
      <c r="B44" s="229">
        <v>37</v>
      </c>
      <c r="C44" s="230" t="s">
        <v>95</v>
      </c>
      <c r="D44" s="237">
        <v>0</v>
      </c>
      <c r="E44" s="238">
        <v>1536</v>
      </c>
      <c r="F44" s="237">
        <v>-27117.98</v>
      </c>
      <c r="G44" s="238">
        <v>0</v>
      </c>
      <c r="H44" s="237">
        <v>0</v>
      </c>
      <c r="I44" s="238">
        <v>939839.67</v>
      </c>
      <c r="J44" s="237">
        <v>1018210.2</v>
      </c>
      <c r="K44" s="238">
        <v>43155.35</v>
      </c>
      <c r="L44" s="237">
        <v>-40882.53</v>
      </c>
      <c r="M44" s="238">
        <v>0</v>
      </c>
      <c r="N44" s="237">
        <v>0</v>
      </c>
      <c r="O44" s="238">
        <v>0</v>
      </c>
      <c r="P44" s="237">
        <v>0</v>
      </c>
      <c r="Q44" s="238">
        <v>287849.19</v>
      </c>
      <c r="R44" s="237">
        <v>0</v>
      </c>
      <c r="S44" s="238">
        <v>99675.67</v>
      </c>
      <c r="T44" s="237">
        <v>0</v>
      </c>
      <c r="U44" s="238">
        <v>43788.39</v>
      </c>
      <c r="V44" s="237">
        <v>50000</v>
      </c>
      <c r="W44" s="237">
        <v>-264790.40999999997</v>
      </c>
      <c r="X44" s="237">
        <v>27853.74</v>
      </c>
      <c r="Y44" s="237">
        <v>0</v>
      </c>
      <c r="Z44" s="237">
        <v>0</v>
      </c>
      <c r="AA44" s="237">
        <v>12024.5</v>
      </c>
      <c r="AB44" s="237">
        <v>-83492.820000000007</v>
      </c>
      <c r="AC44" s="238">
        <v>0</v>
      </c>
      <c r="AD44" s="239">
        <f t="shared" si="1"/>
        <v>2107648.9700000007</v>
      </c>
    </row>
    <row r="45" spans="2:30" s="225" customFormat="1" ht="19.75" customHeight="1" x14ac:dyDescent="0.15">
      <c r="B45" s="229">
        <v>38</v>
      </c>
      <c r="C45" s="230" t="s">
        <v>242</v>
      </c>
      <c r="D45" s="235">
        <v>0</v>
      </c>
      <c r="E45" s="23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35">
        <v>0</v>
      </c>
      <c r="L45" s="235">
        <v>0</v>
      </c>
      <c r="M45" s="235">
        <v>0</v>
      </c>
      <c r="N45" s="235">
        <v>0</v>
      </c>
      <c r="O45" s="235">
        <v>0</v>
      </c>
      <c r="P45" s="235">
        <v>0</v>
      </c>
      <c r="Q45" s="235">
        <v>0</v>
      </c>
      <c r="R45" s="235">
        <v>0</v>
      </c>
      <c r="S45" s="235">
        <v>0</v>
      </c>
      <c r="T45" s="235">
        <v>0</v>
      </c>
      <c r="U45" s="235">
        <v>0</v>
      </c>
      <c r="V45" s="235">
        <v>0</v>
      </c>
      <c r="W45" s="235">
        <v>0</v>
      </c>
      <c r="X45" s="235">
        <v>0</v>
      </c>
      <c r="Y45" s="235">
        <v>0</v>
      </c>
      <c r="Z45" s="235">
        <v>0</v>
      </c>
      <c r="AA45" s="235">
        <v>0</v>
      </c>
      <c r="AB45" s="235">
        <v>0</v>
      </c>
      <c r="AC45" s="235">
        <v>0</v>
      </c>
      <c r="AD45" s="236">
        <f t="shared" si="1"/>
        <v>0</v>
      </c>
    </row>
    <row r="46" spans="2:30" s="225" customFormat="1" ht="19.75" customHeight="1" x14ac:dyDescent="0.15">
      <c r="B46" s="229">
        <v>39</v>
      </c>
      <c r="C46" s="230" t="s">
        <v>96</v>
      </c>
      <c r="D46" s="237">
        <v>1141684.07</v>
      </c>
      <c r="E46" s="238">
        <v>563731.94999999995</v>
      </c>
      <c r="F46" s="237">
        <v>4626796.8899999997</v>
      </c>
      <c r="G46" s="238">
        <v>541558.36</v>
      </c>
      <c r="H46" s="237">
        <v>1345894.16</v>
      </c>
      <c r="I46" s="238">
        <v>16625251.189999999</v>
      </c>
      <c r="J46" s="237">
        <v>10180358.57</v>
      </c>
      <c r="K46" s="238">
        <v>974114.65</v>
      </c>
      <c r="L46" s="237">
        <v>300108.40999999997</v>
      </c>
      <c r="M46" s="238">
        <v>252097.02</v>
      </c>
      <c r="N46" s="237">
        <v>17704795.960000001</v>
      </c>
      <c r="O46" s="238">
        <v>414944.26</v>
      </c>
      <c r="P46" s="237">
        <v>28363776.920000002</v>
      </c>
      <c r="Q46" s="238">
        <v>3180299.6</v>
      </c>
      <c r="R46" s="237">
        <v>969253.54</v>
      </c>
      <c r="S46" s="238">
        <v>10477324.449999999</v>
      </c>
      <c r="T46" s="237">
        <v>797330.46</v>
      </c>
      <c r="U46" s="238">
        <v>205645.63</v>
      </c>
      <c r="V46" s="237">
        <v>3328085.98</v>
      </c>
      <c r="W46" s="237">
        <v>7997698.8700000001</v>
      </c>
      <c r="X46" s="237">
        <v>682742.75</v>
      </c>
      <c r="Y46" s="237">
        <v>1056925.3400000001</v>
      </c>
      <c r="Z46" s="237">
        <v>1476203.98</v>
      </c>
      <c r="AA46" s="237">
        <v>1338790.7</v>
      </c>
      <c r="AB46" s="237">
        <v>-509587.52</v>
      </c>
      <c r="AC46" s="238">
        <v>1782652.24</v>
      </c>
      <c r="AD46" s="239">
        <f t="shared" si="1"/>
        <v>115818478.43000001</v>
      </c>
    </row>
    <row r="47" spans="2:30" s="225" customFormat="1" ht="19.75" customHeight="1" x14ac:dyDescent="0.15">
      <c r="B47" s="229">
        <v>40</v>
      </c>
      <c r="C47" s="230" t="s">
        <v>97</v>
      </c>
      <c r="D47" s="235">
        <v>-149637.76999999999</v>
      </c>
      <c r="E47" s="235">
        <v>-160894.13</v>
      </c>
      <c r="F47" s="235">
        <v>-276334.01</v>
      </c>
      <c r="G47" s="235">
        <v>-555871.34</v>
      </c>
      <c r="H47" s="235">
        <v>-751127.24</v>
      </c>
      <c r="I47" s="235">
        <v>3828600.45</v>
      </c>
      <c r="J47" s="235">
        <v>6086753.7800000003</v>
      </c>
      <c r="K47" s="235">
        <v>616833.54</v>
      </c>
      <c r="L47" s="235">
        <v>204478.91</v>
      </c>
      <c r="M47" s="235">
        <v>51861.279999999999</v>
      </c>
      <c r="N47" s="235">
        <v>3024840.1</v>
      </c>
      <c r="O47" s="235">
        <v>53307.519999999997</v>
      </c>
      <c r="P47" s="235">
        <v>3715284.39</v>
      </c>
      <c r="Q47" s="235">
        <v>-121714.05</v>
      </c>
      <c r="R47" s="235">
        <v>106512.96000000001</v>
      </c>
      <c r="S47" s="235">
        <v>3743947.5</v>
      </c>
      <c r="T47" s="235">
        <v>131775.54999999999</v>
      </c>
      <c r="U47" s="235">
        <v>515846.45</v>
      </c>
      <c r="V47" s="235">
        <v>1373917.06</v>
      </c>
      <c r="W47" s="235">
        <v>5966820.9299999997</v>
      </c>
      <c r="X47" s="235">
        <v>91588.3</v>
      </c>
      <c r="Y47" s="235">
        <v>-955132.38</v>
      </c>
      <c r="Z47" s="235">
        <v>1305286.1499999999</v>
      </c>
      <c r="AA47" s="235">
        <v>409523</v>
      </c>
      <c r="AB47" s="235">
        <v>-2112.59</v>
      </c>
      <c r="AC47" s="235">
        <v>289878.61</v>
      </c>
      <c r="AD47" s="236">
        <f t="shared" si="1"/>
        <v>28544232.969999999</v>
      </c>
    </row>
    <row r="48" spans="2:30" s="225" customFormat="1" ht="19.75" customHeight="1" x14ac:dyDescent="0.15">
      <c r="B48" s="229">
        <v>41</v>
      </c>
      <c r="C48" s="230" t="s">
        <v>98</v>
      </c>
      <c r="D48" s="237">
        <v>-149637.76999999999</v>
      </c>
      <c r="E48" s="238">
        <v>-160894.13</v>
      </c>
      <c r="F48" s="237">
        <v>-276334.01</v>
      </c>
      <c r="G48" s="238">
        <v>-555871.34</v>
      </c>
      <c r="H48" s="237">
        <v>-751127.24</v>
      </c>
      <c r="I48" s="238">
        <v>3831815.17</v>
      </c>
      <c r="J48" s="237">
        <v>6078887.0899999999</v>
      </c>
      <c r="K48" s="238">
        <v>616833.54</v>
      </c>
      <c r="L48" s="237">
        <v>204478.91</v>
      </c>
      <c r="M48" s="238">
        <v>276973.69</v>
      </c>
      <c r="N48" s="237">
        <v>3227543.84</v>
      </c>
      <c r="O48" s="238">
        <v>53307.519999999997</v>
      </c>
      <c r="P48" s="237">
        <v>3483217.43</v>
      </c>
      <c r="Q48" s="238">
        <v>-121714.05</v>
      </c>
      <c r="R48" s="237">
        <v>106512.96000000001</v>
      </c>
      <c r="S48" s="238">
        <v>3743947.5</v>
      </c>
      <c r="T48" s="237">
        <v>131775.54999999999</v>
      </c>
      <c r="U48" s="238">
        <v>515846.45</v>
      </c>
      <c r="V48" s="237">
        <v>1373917.06</v>
      </c>
      <c r="W48" s="237">
        <v>6253268</v>
      </c>
      <c r="X48" s="237">
        <v>91588.3</v>
      </c>
      <c r="Y48" s="237">
        <v>-184470.26</v>
      </c>
      <c r="Z48" s="237">
        <v>1305286.1499999999</v>
      </c>
      <c r="AA48" s="237">
        <v>409523</v>
      </c>
      <c r="AB48" s="237">
        <v>-2112.59</v>
      </c>
      <c r="AC48" s="238">
        <v>289878.61</v>
      </c>
      <c r="AD48" s="239">
        <f t="shared" si="1"/>
        <v>29792439.379999995</v>
      </c>
    </row>
    <row r="49" spans="2:30" s="225" customFormat="1" ht="19.75" customHeight="1" x14ac:dyDescent="0.15">
      <c r="B49" s="229">
        <v>42</v>
      </c>
      <c r="C49" s="230" t="s">
        <v>99</v>
      </c>
      <c r="D49" s="235">
        <v>768625.27</v>
      </c>
      <c r="E49" s="235">
        <v>318832.65000000002</v>
      </c>
      <c r="F49" s="235">
        <v>2008354.11</v>
      </c>
      <c r="G49" s="235">
        <v>79473.039999999994</v>
      </c>
      <c r="H49" s="235">
        <v>16478.07</v>
      </c>
      <c r="I49" s="235">
        <v>5459314.9100000001</v>
      </c>
      <c r="J49" s="235">
        <v>5609650.5899999999</v>
      </c>
      <c r="K49" s="235">
        <v>798396.01</v>
      </c>
      <c r="L49" s="235">
        <v>186272.57</v>
      </c>
      <c r="M49" s="235">
        <v>106801.12</v>
      </c>
      <c r="N49" s="235">
        <v>6969409.0499999998</v>
      </c>
      <c r="O49" s="235">
        <v>234790.3</v>
      </c>
      <c r="P49" s="235">
        <v>4177454.36</v>
      </c>
      <c r="Q49" s="235">
        <v>87766.91</v>
      </c>
      <c r="R49" s="235">
        <v>91286.2</v>
      </c>
      <c r="S49" s="235">
        <v>3738772.8</v>
      </c>
      <c r="T49" s="235">
        <v>115909.61</v>
      </c>
      <c r="U49" s="235">
        <v>366746.06</v>
      </c>
      <c r="V49" s="235">
        <v>1200413.28</v>
      </c>
      <c r="W49" s="235">
        <v>5758729.8099999996</v>
      </c>
      <c r="X49" s="235">
        <v>486343.37</v>
      </c>
      <c r="Y49" s="235">
        <v>806568.74</v>
      </c>
      <c r="Z49" s="235">
        <v>219679.51</v>
      </c>
      <c r="AA49" s="235">
        <v>366276.4</v>
      </c>
      <c r="AB49" s="235">
        <v>823481.6</v>
      </c>
      <c r="AC49" s="235">
        <v>253865.57</v>
      </c>
      <c r="AD49" s="236">
        <f t="shared" si="1"/>
        <v>41049691.909999996</v>
      </c>
    </row>
    <row r="50" spans="2:30" s="225" customFormat="1" ht="19.75" customHeight="1" x14ac:dyDescent="0.15">
      <c r="B50" s="229">
        <v>43</v>
      </c>
      <c r="C50" s="230" t="s">
        <v>100</v>
      </c>
      <c r="D50" s="237">
        <v>-976477.66</v>
      </c>
      <c r="E50" s="238">
        <v>-608512.35</v>
      </c>
      <c r="F50" s="237">
        <v>-2450550.41</v>
      </c>
      <c r="G50" s="238">
        <v>-656034.79</v>
      </c>
      <c r="H50" s="237">
        <v>-780501.09</v>
      </c>
      <c r="I50" s="238">
        <v>-3750752.9</v>
      </c>
      <c r="J50" s="237">
        <v>-52761.06</v>
      </c>
      <c r="K50" s="238">
        <v>-399188.47</v>
      </c>
      <c r="L50" s="237">
        <v>0</v>
      </c>
      <c r="M50" s="238">
        <v>147882.06</v>
      </c>
      <c r="N50" s="237">
        <v>-4580438.55</v>
      </c>
      <c r="O50" s="238">
        <v>-211692.68</v>
      </c>
      <c r="P50" s="237">
        <v>-1924762.58</v>
      </c>
      <c r="Q50" s="238">
        <v>-210441.67</v>
      </c>
      <c r="R50" s="237">
        <v>-127632.67</v>
      </c>
      <c r="S50" s="238">
        <v>-288449.38</v>
      </c>
      <c r="T50" s="237">
        <v>0</v>
      </c>
      <c r="U50" s="238">
        <v>-237647.8</v>
      </c>
      <c r="V50" s="237">
        <v>0</v>
      </c>
      <c r="W50" s="237">
        <v>-1101438.48</v>
      </c>
      <c r="X50" s="237">
        <v>-510478.32</v>
      </c>
      <c r="Y50" s="237">
        <v>-1077789.6000000001</v>
      </c>
      <c r="Z50" s="237">
        <v>-580850.89</v>
      </c>
      <c r="AA50" s="237">
        <v>-50619.7</v>
      </c>
      <c r="AB50" s="237">
        <v>-1098205.33</v>
      </c>
      <c r="AC50" s="238">
        <v>-1935.57</v>
      </c>
      <c r="AD50" s="239">
        <f t="shared" si="1"/>
        <v>-21529279.890000001</v>
      </c>
    </row>
    <row r="51" spans="2:30" s="225" customFormat="1" ht="19.75" customHeight="1" x14ac:dyDescent="0.15">
      <c r="B51" s="229">
        <v>44</v>
      </c>
      <c r="C51" s="230" t="s">
        <v>101</v>
      </c>
      <c r="D51" s="235">
        <v>54239.27</v>
      </c>
      <c r="E51" s="235">
        <v>75445</v>
      </c>
      <c r="F51" s="235">
        <v>142792.92000000001</v>
      </c>
      <c r="G51" s="235">
        <v>5224.34</v>
      </c>
      <c r="H51" s="235">
        <v>105127.66</v>
      </c>
      <c r="I51" s="235">
        <v>660219.54</v>
      </c>
      <c r="J51" s="235">
        <v>552370.68000000005</v>
      </c>
      <c r="K51" s="235">
        <v>102775.18</v>
      </c>
      <c r="L51" s="235">
        <v>18206.34</v>
      </c>
      <c r="M51" s="235">
        <v>29029.84</v>
      </c>
      <c r="N51" s="235">
        <v>724279.72</v>
      </c>
      <c r="O51" s="235">
        <v>30209.9</v>
      </c>
      <c r="P51" s="235">
        <v>599259.25</v>
      </c>
      <c r="Q51" s="235">
        <v>960.71</v>
      </c>
      <c r="R51" s="235">
        <v>80228.350000000006</v>
      </c>
      <c r="S51" s="235">
        <v>293624.08</v>
      </c>
      <c r="T51" s="235">
        <v>15865.94</v>
      </c>
      <c r="U51" s="235">
        <v>22529.34</v>
      </c>
      <c r="V51" s="235">
        <v>167555.26999999999</v>
      </c>
      <c r="W51" s="235">
        <v>573361.03</v>
      </c>
      <c r="X51" s="235">
        <v>71228.509999999995</v>
      </c>
      <c r="Y51" s="235">
        <v>85161.919999999998</v>
      </c>
      <c r="Z51" s="235">
        <v>145840.10999999999</v>
      </c>
      <c r="AA51" s="235">
        <v>47099.9</v>
      </c>
      <c r="AB51" s="235">
        <v>18112.28</v>
      </c>
      <c r="AC51" s="235">
        <v>37420.51</v>
      </c>
      <c r="AD51" s="236">
        <f t="shared" si="1"/>
        <v>4658167.5900000008</v>
      </c>
    </row>
    <row r="52" spans="2:30" s="225" customFormat="1" ht="19.75" customHeight="1" x14ac:dyDescent="0.15">
      <c r="B52" s="229">
        <v>45</v>
      </c>
      <c r="C52" s="230" t="s">
        <v>102</v>
      </c>
      <c r="D52" s="237">
        <v>0</v>
      </c>
      <c r="E52" s="238">
        <v>0</v>
      </c>
      <c r="F52" s="237">
        <v>0</v>
      </c>
      <c r="G52" s="238">
        <v>0</v>
      </c>
      <c r="H52" s="237">
        <v>0</v>
      </c>
      <c r="I52" s="238">
        <v>1434823.91</v>
      </c>
      <c r="J52" s="237">
        <v>0</v>
      </c>
      <c r="K52" s="238">
        <v>0</v>
      </c>
      <c r="L52" s="237">
        <v>0</v>
      </c>
      <c r="M52" s="238">
        <v>0</v>
      </c>
      <c r="N52" s="237">
        <v>0</v>
      </c>
      <c r="O52" s="238">
        <v>0</v>
      </c>
      <c r="P52" s="237">
        <v>0</v>
      </c>
      <c r="Q52" s="238">
        <v>0</v>
      </c>
      <c r="R52" s="237">
        <v>0</v>
      </c>
      <c r="S52" s="238">
        <v>0</v>
      </c>
      <c r="T52" s="237">
        <v>0</v>
      </c>
      <c r="U52" s="238">
        <v>0</v>
      </c>
      <c r="V52" s="237">
        <v>0</v>
      </c>
      <c r="W52" s="237">
        <v>0</v>
      </c>
      <c r="X52" s="237">
        <v>47398.89</v>
      </c>
      <c r="Y52" s="237">
        <v>0</v>
      </c>
      <c r="Z52" s="237">
        <v>0</v>
      </c>
      <c r="AA52" s="237">
        <v>0</v>
      </c>
      <c r="AB52" s="237">
        <v>0</v>
      </c>
      <c r="AC52" s="238">
        <v>0</v>
      </c>
      <c r="AD52" s="239">
        <f t="shared" si="1"/>
        <v>1482222.7999999998</v>
      </c>
    </row>
    <row r="53" spans="2:30" s="225" customFormat="1" ht="19.75" customHeight="1" x14ac:dyDescent="0.15">
      <c r="B53" s="229">
        <v>46</v>
      </c>
      <c r="C53" s="230" t="s">
        <v>241</v>
      </c>
      <c r="D53" s="235">
        <v>3975.35</v>
      </c>
      <c r="E53" s="235">
        <v>53340.57</v>
      </c>
      <c r="F53" s="235">
        <v>23069.37</v>
      </c>
      <c r="G53" s="235">
        <v>15466.07</v>
      </c>
      <c r="H53" s="235">
        <v>-92231.88</v>
      </c>
      <c r="I53" s="235">
        <v>28209.71</v>
      </c>
      <c r="J53" s="235">
        <v>-30373.119999999999</v>
      </c>
      <c r="K53" s="235">
        <v>114850.82</v>
      </c>
      <c r="L53" s="235">
        <v>0</v>
      </c>
      <c r="M53" s="235">
        <v>-6739.33</v>
      </c>
      <c r="N53" s="235">
        <v>114293.62</v>
      </c>
      <c r="O53" s="235">
        <v>0</v>
      </c>
      <c r="P53" s="235">
        <v>631266.4</v>
      </c>
      <c r="Q53" s="235">
        <v>0</v>
      </c>
      <c r="R53" s="235">
        <v>62631.08</v>
      </c>
      <c r="S53" s="235">
        <v>0</v>
      </c>
      <c r="T53" s="235">
        <v>0</v>
      </c>
      <c r="U53" s="235">
        <v>364218.85</v>
      </c>
      <c r="V53" s="235">
        <v>5948.51</v>
      </c>
      <c r="W53" s="235">
        <v>1022615.64</v>
      </c>
      <c r="X53" s="235">
        <v>-2904.15</v>
      </c>
      <c r="Y53" s="235">
        <v>1588.68</v>
      </c>
      <c r="Z53" s="235">
        <v>1520617.42</v>
      </c>
      <c r="AA53" s="235">
        <v>46766.400000000001</v>
      </c>
      <c r="AB53" s="235">
        <v>254498.86</v>
      </c>
      <c r="AC53" s="235">
        <v>528.1</v>
      </c>
      <c r="AD53" s="236">
        <f t="shared" si="1"/>
        <v>4131636.97</v>
      </c>
    </row>
    <row r="54" spans="2:30" s="225" customFormat="1" ht="19.75" customHeight="1" x14ac:dyDescent="0.15">
      <c r="B54" s="229">
        <v>47</v>
      </c>
      <c r="C54" s="230" t="s">
        <v>103</v>
      </c>
      <c r="D54" s="237">
        <v>0</v>
      </c>
      <c r="E54" s="238">
        <v>0</v>
      </c>
      <c r="F54" s="237">
        <v>0</v>
      </c>
      <c r="G54" s="238">
        <v>0</v>
      </c>
      <c r="H54" s="237">
        <v>0</v>
      </c>
      <c r="I54" s="238">
        <v>-3214.72</v>
      </c>
      <c r="J54" s="237">
        <v>7866.69</v>
      </c>
      <c r="K54" s="238">
        <v>0</v>
      </c>
      <c r="L54" s="237">
        <v>0</v>
      </c>
      <c r="M54" s="238">
        <v>-225112.41</v>
      </c>
      <c r="N54" s="237">
        <v>-202703.74</v>
      </c>
      <c r="O54" s="238">
        <v>0</v>
      </c>
      <c r="P54" s="237">
        <v>232066.96</v>
      </c>
      <c r="Q54" s="238">
        <v>0</v>
      </c>
      <c r="R54" s="237">
        <v>0</v>
      </c>
      <c r="S54" s="238">
        <v>0</v>
      </c>
      <c r="T54" s="237">
        <v>0</v>
      </c>
      <c r="U54" s="238">
        <v>0</v>
      </c>
      <c r="V54" s="237">
        <v>0</v>
      </c>
      <c r="W54" s="237">
        <v>-286447.07</v>
      </c>
      <c r="X54" s="237">
        <v>0</v>
      </c>
      <c r="Y54" s="237">
        <v>-770662.12</v>
      </c>
      <c r="Z54" s="237">
        <v>0</v>
      </c>
      <c r="AA54" s="237">
        <v>0</v>
      </c>
      <c r="AB54" s="237">
        <v>0</v>
      </c>
      <c r="AC54" s="238">
        <v>0</v>
      </c>
      <c r="AD54" s="239">
        <f t="shared" si="1"/>
        <v>-1248206.4100000001</v>
      </c>
    </row>
    <row r="55" spans="2:30" s="225" customFormat="1" ht="19.75" customHeight="1" x14ac:dyDescent="0.15">
      <c r="B55" s="229">
        <v>48</v>
      </c>
      <c r="C55" s="230" t="s">
        <v>41</v>
      </c>
      <c r="D55" s="235">
        <v>0</v>
      </c>
      <c r="E55" s="235">
        <v>0</v>
      </c>
      <c r="F55" s="235">
        <v>0</v>
      </c>
      <c r="G55" s="235">
        <v>0</v>
      </c>
      <c r="H55" s="235">
        <v>0</v>
      </c>
      <c r="I55" s="235">
        <v>11427.46</v>
      </c>
      <c r="J55" s="235">
        <v>8636.1200000000008</v>
      </c>
      <c r="K55" s="235">
        <v>0</v>
      </c>
      <c r="L55" s="235">
        <v>0</v>
      </c>
      <c r="M55" s="235">
        <v>0</v>
      </c>
      <c r="N55" s="235">
        <v>677440.16</v>
      </c>
      <c r="O55" s="235">
        <v>0</v>
      </c>
      <c r="P55" s="235">
        <v>607073.99</v>
      </c>
      <c r="Q55" s="235">
        <v>0</v>
      </c>
      <c r="R55" s="235">
        <v>0</v>
      </c>
      <c r="S55" s="235">
        <v>0</v>
      </c>
      <c r="T55" s="235">
        <v>0</v>
      </c>
      <c r="U55" s="235">
        <v>0</v>
      </c>
      <c r="V55" s="235">
        <v>0</v>
      </c>
      <c r="W55" s="235">
        <v>0</v>
      </c>
      <c r="X55" s="235">
        <v>0</v>
      </c>
      <c r="Y55" s="235">
        <v>751876.03</v>
      </c>
      <c r="Z55" s="235">
        <v>0</v>
      </c>
      <c r="AA55" s="235">
        <v>0</v>
      </c>
      <c r="AB55" s="235">
        <v>0</v>
      </c>
      <c r="AC55" s="235">
        <v>0</v>
      </c>
      <c r="AD55" s="236">
        <f t="shared" si="1"/>
        <v>2056453.76</v>
      </c>
    </row>
    <row r="56" spans="2:30" s="225" customFormat="1" ht="19.75" customHeight="1" x14ac:dyDescent="0.15">
      <c r="B56" s="229">
        <v>49</v>
      </c>
      <c r="C56" s="230" t="s">
        <v>240</v>
      </c>
      <c r="D56" s="237">
        <v>0</v>
      </c>
      <c r="E56" s="238">
        <v>0</v>
      </c>
      <c r="F56" s="237">
        <v>0</v>
      </c>
      <c r="G56" s="238">
        <v>0</v>
      </c>
      <c r="H56" s="237">
        <v>0</v>
      </c>
      <c r="I56" s="238">
        <v>0</v>
      </c>
      <c r="J56" s="237">
        <v>0</v>
      </c>
      <c r="K56" s="238">
        <v>0</v>
      </c>
      <c r="L56" s="237">
        <v>0</v>
      </c>
      <c r="M56" s="238">
        <v>833116.55</v>
      </c>
      <c r="N56" s="237">
        <v>0</v>
      </c>
      <c r="O56" s="238">
        <v>0</v>
      </c>
      <c r="P56" s="237">
        <v>0</v>
      </c>
      <c r="Q56" s="238">
        <v>0</v>
      </c>
      <c r="R56" s="237">
        <v>0</v>
      </c>
      <c r="S56" s="238">
        <v>0</v>
      </c>
      <c r="T56" s="237">
        <v>0</v>
      </c>
      <c r="U56" s="238">
        <v>0</v>
      </c>
      <c r="V56" s="237">
        <v>0</v>
      </c>
      <c r="W56" s="237">
        <v>0</v>
      </c>
      <c r="X56" s="237">
        <v>0</v>
      </c>
      <c r="Y56" s="237">
        <v>0</v>
      </c>
      <c r="Z56" s="237">
        <v>0</v>
      </c>
      <c r="AA56" s="237">
        <v>0</v>
      </c>
      <c r="AB56" s="237">
        <v>0</v>
      </c>
      <c r="AC56" s="238">
        <v>0</v>
      </c>
      <c r="AD56" s="239">
        <f t="shared" si="1"/>
        <v>833116.55</v>
      </c>
    </row>
    <row r="57" spans="2:30" s="225" customFormat="1" ht="19.75" customHeight="1" x14ac:dyDescent="0.15">
      <c r="B57" s="229">
        <v>50</v>
      </c>
      <c r="C57" s="230" t="s">
        <v>104</v>
      </c>
      <c r="D57" s="235">
        <v>0</v>
      </c>
      <c r="E57" s="235">
        <v>0</v>
      </c>
      <c r="F57" s="235">
        <v>0</v>
      </c>
      <c r="G57" s="235">
        <v>0</v>
      </c>
      <c r="H57" s="235">
        <v>0</v>
      </c>
      <c r="I57" s="235">
        <v>-14431.46</v>
      </c>
      <c r="J57" s="235">
        <v>-769.43</v>
      </c>
      <c r="K57" s="235">
        <v>0</v>
      </c>
      <c r="L57" s="235">
        <v>0</v>
      </c>
      <c r="M57" s="235">
        <v>-1058228.96</v>
      </c>
      <c r="N57" s="235">
        <v>-880143.9</v>
      </c>
      <c r="O57" s="235">
        <v>0</v>
      </c>
      <c r="P57" s="235">
        <v>-375007.03</v>
      </c>
      <c r="Q57" s="235">
        <v>0</v>
      </c>
      <c r="R57" s="235">
        <v>0</v>
      </c>
      <c r="S57" s="235">
        <v>0</v>
      </c>
      <c r="T57" s="235">
        <v>0</v>
      </c>
      <c r="U57" s="235">
        <v>0</v>
      </c>
      <c r="V57" s="235">
        <v>0</v>
      </c>
      <c r="W57" s="235">
        <v>0</v>
      </c>
      <c r="X57" s="235">
        <v>0</v>
      </c>
      <c r="Y57" s="235">
        <v>-1672920.4</v>
      </c>
      <c r="Z57" s="235">
        <v>0</v>
      </c>
      <c r="AA57" s="235">
        <v>0</v>
      </c>
      <c r="AB57" s="235">
        <v>0</v>
      </c>
      <c r="AC57" s="235">
        <v>0</v>
      </c>
      <c r="AD57" s="236">
        <f t="shared" si="1"/>
        <v>-4001501.18</v>
      </c>
    </row>
    <row r="58" spans="2:30" s="225" customFormat="1" ht="19.75" customHeight="1" x14ac:dyDescent="0.15">
      <c r="B58" s="229">
        <v>51</v>
      </c>
      <c r="C58" s="230" t="s">
        <v>239</v>
      </c>
      <c r="D58" s="237">
        <v>0</v>
      </c>
      <c r="E58" s="238">
        <v>0</v>
      </c>
      <c r="F58" s="237">
        <v>0</v>
      </c>
      <c r="G58" s="238">
        <v>0</v>
      </c>
      <c r="H58" s="237">
        <v>0</v>
      </c>
      <c r="I58" s="238">
        <v>0</v>
      </c>
      <c r="J58" s="237">
        <v>0</v>
      </c>
      <c r="K58" s="238">
        <v>0</v>
      </c>
      <c r="L58" s="237">
        <v>0</v>
      </c>
      <c r="M58" s="238">
        <v>0</v>
      </c>
      <c r="N58" s="237">
        <v>0</v>
      </c>
      <c r="O58" s="238">
        <v>0</v>
      </c>
      <c r="P58" s="237">
        <v>0</v>
      </c>
      <c r="Q58" s="238">
        <v>0</v>
      </c>
      <c r="R58" s="237">
        <v>0</v>
      </c>
      <c r="S58" s="238">
        <v>0</v>
      </c>
      <c r="T58" s="237">
        <v>0</v>
      </c>
      <c r="U58" s="238">
        <v>0</v>
      </c>
      <c r="V58" s="237">
        <v>0</v>
      </c>
      <c r="W58" s="237">
        <v>-286447.07</v>
      </c>
      <c r="X58" s="237">
        <v>0</v>
      </c>
      <c r="Y58" s="237">
        <v>0</v>
      </c>
      <c r="Z58" s="237">
        <v>0</v>
      </c>
      <c r="AA58" s="237">
        <v>0</v>
      </c>
      <c r="AB58" s="237">
        <v>0</v>
      </c>
      <c r="AC58" s="238">
        <v>0</v>
      </c>
      <c r="AD58" s="239">
        <f t="shared" si="1"/>
        <v>-286447.07</v>
      </c>
    </row>
    <row r="59" spans="2:30" s="225" customFormat="1" ht="19.75" customHeight="1" x14ac:dyDescent="0.15">
      <c r="B59" s="229">
        <v>52</v>
      </c>
      <c r="C59" s="230" t="s">
        <v>105</v>
      </c>
      <c r="D59" s="235">
        <v>0</v>
      </c>
      <c r="E59" s="235">
        <v>0</v>
      </c>
      <c r="F59" s="235">
        <v>0</v>
      </c>
      <c r="G59" s="235">
        <v>0</v>
      </c>
      <c r="H59" s="235">
        <v>0</v>
      </c>
      <c r="I59" s="235">
        <v>-210.72</v>
      </c>
      <c r="J59" s="235">
        <v>0</v>
      </c>
      <c r="K59" s="235">
        <v>0</v>
      </c>
      <c r="L59" s="235">
        <v>0</v>
      </c>
      <c r="M59" s="235">
        <v>0</v>
      </c>
      <c r="N59" s="235">
        <v>0</v>
      </c>
      <c r="O59" s="235">
        <v>0</v>
      </c>
      <c r="P59" s="235">
        <v>0</v>
      </c>
      <c r="Q59" s="235">
        <v>0</v>
      </c>
      <c r="R59" s="235">
        <v>0</v>
      </c>
      <c r="S59" s="235">
        <v>0</v>
      </c>
      <c r="T59" s="235">
        <v>0</v>
      </c>
      <c r="U59" s="235">
        <v>0</v>
      </c>
      <c r="V59" s="235">
        <v>0</v>
      </c>
      <c r="W59" s="235">
        <v>0</v>
      </c>
      <c r="X59" s="235">
        <v>0</v>
      </c>
      <c r="Y59" s="235">
        <v>150382.25</v>
      </c>
      <c r="Z59" s="235">
        <v>0</v>
      </c>
      <c r="AA59" s="235">
        <v>0</v>
      </c>
      <c r="AB59" s="235">
        <v>0</v>
      </c>
      <c r="AC59" s="235">
        <v>0</v>
      </c>
      <c r="AD59" s="236">
        <f t="shared" si="1"/>
        <v>150171.53</v>
      </c>
    </row>
    <row r="60" spans="2:30" s="225" customFormat="1" ht="19.75" customHeight="1" x14ac:dyDescent="0.15">
      <c r="B60" s="229">
        <v>53</v>
      </c>
      <c r="C60" s="230" t="s">
        <v>238</v>
      </c>
      <c r="D60" s="237">
        <v>0</v>
      </c>
      <c r="E60" s="238">
        <v>0</v>
      </c>
      <c r="F60" s="237">
        <v>0</v>
      </c>
      <c r="G60" s="238">
        <v>0</v>
      </c>
      <c r="H60" s="237">
        <v>0</v>
      </c>
      <c r="I60" s="238">
        <v>0</v>
      </c>
      <c r="J60" s="237">
        <v>0</v>
      </c>
      <c r="K60" s="238">
        <v>0</v>
      </c>
      <c r="L60" s="237">
        <v>0</v>
      </c>
      <c r="M60" s="238">
        <v>0</v>
      </c>
      <c r="N60" s="237">
        <v>0</v>
      </c>
      <c r="O60" s="238">
        <v>0</v>
      </c>
      <c r="P60" s="237">
        <v>0</v>
      </c>
      <c r="Q60" s="238">
        <v>0</v>
      </c>
      <c r="R60" s="237">
        <v>0</v>
      </c>
      <c r="S60" s="238">
        <v>0</v>
      </c>
      <c r="T60" s="237">
        <v>0</v>
      </c>
      <c r="U60" s="238">
        <v>0</v>
      </c>
      <c r="V60" s="237">
        <v>0</v>
      </c>
      <c r="W60" s="237">
        <v>0</v>
      </c>
      <c r="X60" s="237">
        <v>0</v>
      </c>
      <c r="Y60" s="237">
        <v>0</v>
      </c>
      <c r="Z60" s="237">
        <v>0</v>
      </c>
      <c r="AA60" s="237">
        <v>0</v>
      </c>
      <c r="AB60" s="237">
        <v>0</v>
      </c>
      <c r="AC60" s="238">
        <v>0</v>
      </c>
      <c r="AD60" s="239">
        <f t="shared" si="1"/>
        <v>0</v>
      </c>
    </row>
    <row r="61" spans="2:30" s="225" customFormat="1" ht="19.75" customHeight="1" x14ac:dyDescent="0.15">
      <c r="B61" s="229">
        <v>54</v>
      </c>
      <c r="C61" s="230" t="s">
        <v>106</v>
      </c>
      <c r="D61" s="235">
        <v>0</v>
      </c>
      <c r="E61" s="235">
        <v>0</v>
      </c>
      <c r="F61" s="235">
        <v>0</v>
      </c>
      <c r="G61" s="235">
        <v>0</v>
      </c>
      <c r="H61" s="235">
        <v>0</v>
      </c>
      <c r="I61" s="235">
        <v>0</v>
      </c>
      <c r="J61" s="235">
        <v>0</v>
      </c>
      <c r="K61" s="235">
        <v>0</v>
      </c>
      <c r="L61" s="235">
        <v>0</v>
      </c>
      <c r="M61" s="235">
        <v>0</v>
      </c>
      <c r="N61" s="235">
        <v>0</v>
      </c>
      <c r="O61" s="235">
        <v>0</v>
      </c>
      <c r="P61" s="235">
        <v>0</v>
      </c>
      <c r="Q61" s="235">
        <v>0</v>
      </c>
      <c r="R61" s="235">
        <v>0</v>
      </c>
      <c r="S61" s="235">
        <v>0</v>
      </c>
      <c r="T61" s="235">
        <v>0</v>
      </c>
      <c r="U61" s="235">
        <v>0</v>
      </c>
      <c r="V61" s="235">
        <v>0</v>
      </c>
      <c r="W61" s="235">
        <v>0</v>
      </c>
      <c r="X61" s="235">
        <v>0</v>
      </c>
      <c r="Y61" s="235">
        <v>0</v>
      </c>
      <c r="Z61" s="235">
        <v>0</v>
      </c>
      <c r="AA61" s="235">
        <v>0</v>
      </c>
      <c r="AB61" s="235">
        <v>0</v>
      </c>
      <c r="AC61" s="235">
        <v>0</v>
      </c>
      <c r="AD61" s="236">
        <f t="shared" si="1"/>
        <v>0</v>
      </c>
    </row>
    <row r="62" spans="2:30" s="225" customFormat="1" ht="19.75" customHeight="1" x14ac:dyDescent="0.15">
      <c r="B62" s="229">
        <v>55</v>
      </c>
      <c r="C62" s="230" t="s">
        <v>237</v>
      </c>
      <c r="D62" s="237">
        <v>115687.52</v>
      </c>
      <c r="E62" s="238">
        <v>36779.160000000003</v>
      </c>
      <c r="F62" s="237">
        <v>456238.81</v>
      </c>
      <c r="G62" s="238">
        <v>100967.93</v>
      </c>
      <c r="H62" s="237">
        <v>72344.37</v>
      </c>
      <c r="I62" s="238">
        <v>1294437.1200000001</v>
      </c>
      <c r="J62" s="237">
        <v>321999.99</v>
      </c>
      <c r="K62" s="238">
        <v>742871.67</v>
      </c>
      <c r="L62" s="237">
        <v>91140</v>
      </c>
      <c r="M62" s="238">
        <v>574272.91</v>
      </c>
      <c r="N62" s="237">
        <v>1439217.38</v>
      </c>
      <c r="O62" s="238">
        <v>15708.33</v>
      </c>
      <c r="P62" s="237">
        <v>527585.13</v>
      </c>
      <c r="Q62" s="238">
        <v>0</v>
      </c>
      <c r="R62" s="237">
        <v>59154.51</v>
      </c>
      <c r="S62" s="238">
        <v>0</v>
      </c>
      <c r="T62" s="237">
        <v>0</v>
      </c>
      <c r="U62" s="238">
        <v>108220.3</v>
      </c>
      <c r="V62" s="237">
        <v>181178.7</v>
      </c>
      <c r="W62" s="237">
        <v>654903.80000000005</v>
      </c>
      <c r="X62" s="237">
        <v>79402.44</v>
      </c>
      <c r="Y62" s="237">
        <v>0</v>
      </c>
      <c r="Z62" s="237">
        <v>232887.12</v>
      </c>
      <c r="AA62" s="237">
        <v>230221.5</v>
      </c>
      <c r="AB62" s="237">
        <v>510425.04</v>
      </c>
      <c r="AC62" s="238">
        <v>0</v>
      </c>
      <c r="AD62" s="239">
        <f t="shared" si="1"/>
        <v>7845643.7300000004</v>
      </c>
    </row>
    <row r="63" spans="2:30" s="225" customFormat="1" ht="19.75" customHeight="1" x14ac:dyDescent="0.15">
      <c r="B63" s="229">
        <v>56</v>
      </c>
      <c r="C63" s="230" t="s">
        <v>236</v>
      </c>
      <c r="D63" s="235">
        <v>0</v>
      </c>
      <c r="E63" s="235">
        <v>0</v>
      </c>
      <c r="F63" s="235">
        <v>0</v>
      </c>
      <c r="G63" s="235">
        <v>0</v>
      </c>
      <c r="H63" s="235">
        <v>0</v>
      </c>
      <c r="I63" s="235">
        <v>9460.9500000000007</v>
      </c>
      <c r="J63" s="235">
        <v>1468196.89</v>
      </c>
      <c r="K63" s="235">
        <v>0</v>
      </c>
      <c r="L63" s="235">
        <v>0</v>
      </c>
      <c r="M63" s="235">
        <v>0</v>
      </c>
      <c r="N63" s="235">
        <v>2023423.95</v>
      </c>
      <c r="O63" s="235">
        <v>0</v>
      </c>
      <c r="P63" s="235">
        <v>1525249.46</v>
      </c>
      <c r="Q63" s="235">
        <v>0</v>
      </c>
      <c r="R63" s="235">
        <v>0</v>
      </c>
      <c r="S63" s="235">
        <v>141978.37</v>
      </c>
      <c r="T63" s="235">
        <v>227621.09</v>
      </c>
      <c r="U63" s="235">
        <v>0</v>
      </c>
      <c r="V63" s="235">
        <v>0</v>
      </c>
      <c r="W63" s="235">
        <v>4372.17</v>
      </c>
      <c r="X63" s="235">
        <v>0</v>
      </c>
      <c r="Y63" s="235">
        <v>0</v>
      </c>
      <c r="Z63" s="235">
        <v>0</v>
      </c>
      <c r="AA63" s="235">
        <v>0</v>
      </c>
      <c r="AB63" s="235">
        <v>0</v>
      </c>
      <c r="AC63" s="235">
        <v>0</v>
      </c>
      <c r="AD63" s="236">
        <f t="shared" si="1"/>
        <v>5400302.8799999999</v>
      </c>
    </row>
    <row r="64" spans="2:30" s="225" customFormat="1" ht="19.75" customHeight="1" x14ac:dyDescent="0.15">
      <c r="B64" s="229">
        <v>57</v>
      </c>
      <c r="C64" s="230" t="s">
        <v>107</v>
      </c>
      <c r="D64" s="237">
        <v>0</v>
      </c>
      <c r="E64" s="238">
        <v>0</v>
      </c>
      <c r="F64" s="237">
        <v>0</v>
      </c>
      <c r="G64" s="238">
        <v>0</v>
      </c>
      <c r="H64" s="237">
        <v>0</v>
      </c>
      <c r="I64" s="238">
        <v>1682859.03</v>
      </c>
      <c r="J64" s="237">
        <v>79878.210000000006</v>
      </c>
      <c r="K64" s="238">
        <v>0</v>
      </c>
      <c r="L64" s="237">
        <v>0</v>
      </c>
      <c r="M64" s="238">
        <v>0</v>
      </c>
      <c r="N64" s="237">
        <v>0</v>
      </c>
      <c r="O64" s="238">
        <v>0</v>
      </c>
      <c r="P64" s="237">
        <v>61017.23</v>
      </c>
      <c r="Q64" s="238">
        <v>0</v>
      </c>
      <c r="R64" s="237">
        <v>0</v>
      </c>
      <c r="S64" s="238">
        <v>1144909.75</v>
      </c>
      <c r="T64" s="237">
        <v>0</v>
      </c>
      <c r="U64" s="238">
        <v>0</v>
      </c>
      <c r="V64" s="237">
        <v>0</v>
      </c>
      <c r="W64" s="237">
        <v>194477.77</v>
      </c>
      <c r="X64" s="237">
        <v>0</v>
      </c>
      <c r="Y64" s="237">
        <v>0</v>
      </c>
      <c r="Z64" s="237">
        <v>0</v>
      </c>
      <c r="AA64" s="237">
        <v>0</v>
      </c>
      <c r="AB64" s="237">
        <v>0</v>
      </c>
      <c r="AC64" s="238">
        <v>0</v>
      </c>
      <c r="AD64" s="239">
        <f t="shared" si="1"/>
        <v>3163141.9899999998</v>
      </c>
    </row>
    <row r="65" spans="2:30" s="225" customFormat="1" ht="19.75" customHeight="1" x14ac:dyDescent="0.15">
      <c r="B65" s="229">
        <v>58</v>
      </c>
      <c r="C65" s="230" t="s">
        <v>108</v>
      </c>
      <c r="D65" s="235">
        <v>0</v>
      </c>
      <c r="E65" s="235">
        <v>0</v>
      </c>
      <c r="F65" s="235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235">
        <v>0</v>
      </c>
      <c r="M65" s="235">
        <v>0</v>
      </c>
      <c r="N65" s="235">
        <v>0</v>
      </c>
      <c r="O65" s="235">
        <v>0</v>
      </c>
      <c r="P65" s="235">
        <v>0</v>
      </c>
      <c r="Q65" s="235">
        <v>0</v>
      </c>
      <c r="R65" s="235">
        <v>0</v>
      </c>
      <c r="S65" s="235">
        <v>158400.68</v>
      </c>
      <c r="T65" s="235">
        <v>0</v>
      </c>
      <c r="U65" s="235">
        <v>0</v>
      </c>
      <c r="V65" s="235">
        <v>0</v>
      </c>
      <c r="W65" s="235">
        <v>0</v>
      </c>
      <c r="X65" s="235">
        <v>0</v>
      </c>
      <c r="Y65" s="235">
        <v>0</v>
      </c>
      <c r="Z65" s="235">
        <v>0</v>
      </c>
      <c r="AA65" s="235">
        <v>0</v>
      </c>
      <c r="AB65" s="235">
        <v>0</v>
      </c>
      <c r="AC65" s="235">
        <v>0</v>
      </c>
      <c r="AD65" s="236">
        <f t="shared" si="1"/>
        <v>158400.68</v>
      </c>
    </row>
    <row r="66" spans="2:30" s="225" customFormat="1" ht="19.75" customHeight="1" x14ac:dyDescent="0.15">
      <c r="B66" s="229">
        <v>59</v>
      </c>
      <c r="C66" s="230" t="s">
        <v>235</v>
      </c>
      <c r="D66" s="237">
        <v>0</v>
      </c>
      <c r="E66" s="238">
        <v>0</v>
      </c>
      <c r="F66" s="237">
        <v>0</v>
      </c>
      <c r="G66" s="238">
        <v>0</v>
      </c>
      <c r="H66" s="237">
        <v>0</v>
      </c>
      <c r="I66" s="238">
        <v>0</v>
      </c>
      <c r="J66" s="237">
        <v>0</v>
      </c>
      <c r="K66" s="238">
        <v>0</v>
      </c>
      <c r="L66" s="237">
        <v>0</v>
      </c>
      <c r="M66" s="238">
        <v>0</v>
      </c>
      <c r="N66" s="237">
        <v>0</v>
      </c>
      <c r="O66" s="238">
        <v>0</v>
      </c>
      <c r="P66" s="237">
        <v>0</v>
      </c>
      <c r="Q66" s="238">
        <v>0</v>
      </c>
      <c r="R66" s="237">
        <v>0</v>
      </c>
      <c r="S66" s="238">
        <v>0</v>
      </c>
      <c r="T66" s="237">
        <v>0</v>
      </c>
      <c r="U66" s="238">
        <v>0</v>
      </c>
      <c r="V66" s="237">
        <v>0</v>
      </c>
      <c r="W66" s="237">
        <v>0</v>
      </c>
      <c r="X66" s="237">
        <v>0</v>
      </c>
      <c r="Y66" s="237">
        <v>0</v>
      </c>
      <c r="Z66" s="237">
        <v>0</v>
      </c>
      <c r="AA66" s="237">
        <v>0</v>
      </c>
      <c r="AB66" s="237">
        <v>0</v>
      </c>
      <c r="AC66" s="238">
        <v>0</v>
      </c>
      <c r="AD66" s="239">
        <f t="shared" si="1"/>
        <v>0</v>
      </c>
    </row>
    <row r="67" spans="2:30" s="225" customFormat="1" ht="19.75" customHeight="1" x14ac:dyDescent="0.15">
      <c r="B67" s="229">
        <v>60</v>
      </c>
      <c r="C67" s="230" t="s">
        <v>234</v>
      </c>
      <c r="D67" s="235">
        <v>0</v>
      </c>
      <c r="E67" s="235">
        <v>0</v>
      </c>
      <c r="F67" s="235">
        <v>0</v>
      </c>
      <c r="G67" s="235">
        <v>0</v>
      </c>
      <c r="H67" s="235">
        <v>0</v>
      </c>
      <c r="I67" s="235">
        <v>0</v>
      </c>
      <c r="J67" s="235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35">
        <v>0</v>
      </c>
      <c r="Q67" s="235">
        <v>0</v>
      </c>
      <c r="R67" s="235">
        <v>0</v>
      </c>
      <c r="S67" s="235">
        <v>0</v>
      </c>
      <c r="T67" s="235">
        <v>0</v>
      </c>
      <c r="U67" s="235">
        <v>0</v>
      </c>
      <c r="V67" s="235">
        <v>0</v>
      </c>
      <c r="W67" s="235">
        <v>0</v>
      </c>
      <c r="X67" s="235">
        <v>0</v>
      </c>
      <c r="Y67" s="235">
        <v>0</v>
      </c>
      <c r="Z67" s="235">
        <v>0</v>
      </c>
      <c r="AA67" s="235">
        <v>0</v>
      </c>
      <c r="AB67" s="235">
        <v>0</v>
      </c>
      <c r="AC67" s="235">
        <v>0</v>
      </c>
      <c r="AD67" s="236">
        <f t="shared" si="1"/>
        <v>0</v>
      </c>
    </row>
    <row r="68" spans="2:30" s="225" customFormat="1" ht="19.75" customHeight="1" x14ac:dyDescent="0.15">
      <c r="B68" s="229">
        <v>61</v>
      </c>
      <c r="C68" s="230" t="s">
        <v>109</v>
      </c>
      <c r="D68" s="237">
        <v>1107733.82</v>
      </c>
      <c r="E68" s="238">
        <v>439616.98</v>
      </c>
      <c r="F68" s="237">
        <v>4806701.6900000004</v>
      </c>
      <c r="G68" s="238">
        <v>86654.95</v>
      </c>
      <c r="H68" s="237">
        <v>667111.29</v>
      </c>
      <c r="I68" s="238">
        <v>23440608.739999998</v>
      </c>
      <c r="J68" s="237">
        <v>18137187.440000001</v>
      </c>
      <c r="K68" s="238">
        <v>2333819.86</v>
      </c>
      <c r="L68" s="237">
        <v>595727.31999999995</v>
      </c>
      <c r="M68" s="238">
        <v>878231.21</v>
      </c>
      <c r="N68" s="237">
        <v>24192277.390000001</v>
      </c>
      <c r="O68" s="238">
        <v>483960.11</v>
      </c>
      <c r="P68" s="237">
        <v>34192913.130000003</v>
      </c>
      <c r="Q68" s="238">
        <v>3058585.55</v>
      </c>
      <c r="R68" s="237">
        <v>1134921.01</v>
      </c>
      <c r="S68" s="238">
        <v>15666560.75</v>
      </c>
      <c r="T68" s="237">
        <v>1156727.1000000001</v>
      </c>
      <c r="U68" s="238">
        <v>829712.38</v>
      </c>
      <c r="V68" s="237">
        <v>4883181.74</v>
      </c>
      <c r="W68" s="237">
        <v>14818273.539999999</v>
      </c>
      <c r="X68" s="237">
        <v>853733.49</v>
      </c>
      <c r="Y68" s="237">
        <v>101792.96000000001</v>
      </c>
      <c r="Z68" s="237">
        <v>3014377.25</v>
      </c>
      <c r="AA68" s="237">
        <v>1978535.2</v>
      </c>
      <c r="AB68" s="237">
        <v>-1275.07</v>
      </c>
      <c r="AC68" s="238">
        <v>2072530.85</v>
      </c>
      <c r="AD68" s="239">
        <f t="shared" si="1"/>
        <v>160930200.68000001</v>
      </c>
    </row>
    <row r="69" spans="2:30" s="225" customFormat="1" ht="19.75" customHeight="1" x14ac:dyDescent="0.15">
      <c r="B69" s="229">
        <v>62</v>
      </c>
      <c r="C69" s="230" t="s">
        <v>110</v>
      </c>
      <c r="D69" s="235">
        <v>1207442.1100000001</v>
      </c>
      <c r="E69" s="235">
        <v>521036.15</v>
      </c>
      <c r="F69" s="235">
        <v>2450794.73</v>
      </c>
      <c r="G69" s="235">
        <v>1040820.58</v>
      </c>
      <c r="H69" s="235">
        <v>526155.93000000005</v>
      </c>
      <c r="I69" s="235">
        <v>7224918.6699999999</v>
      </c>
      <c r="J69" s="235">
        <v>3135475.97</v>
      </c>
      <c r="K69" s="235">
        <v>1701807.82</v>
      </c>
      <c r="L69" s="235">
        <v>525006.63</v>
      </c>
      <c r="M69" s="235">
        <v>1218289.67</v>
      </c>
      <c r="N69" s="235">
        <v>4622233.7300000004</v>
      </c>
      <c r="O69" s="235">
        <v>841077.27</v>
      </c>
      <c r="P69" s="235">
        <v>4787947.08</v>
      </c>
      <c r="Q69" s="235">
        <v>516626.7</v>
      </c>
      <c r="R69" s="235">
        <v>790474.57</v>
      </c>
      <c r="S69" s="235">
        <v>3792682.25</v>
      </c>
      <c r="T69" s="235">
        <v>416893.22</v>
      </c>
      <c r="U69" s="235">
        <v>705652.46</v>
      </c>
      <c r="V69" s="235">
        <v>2170173.84</v>
      </c>
      <c r="W69" s="235">
        <v>4499677.75</v>
      </c>
      <c r="X69" s="235">
        <v>738488.06</v>
      </c>
      <c r="Y69" s="235">
        <v>864704.03</v>
      </c>
      <c r="Z69" s="235">
        <v>700070.46</v>
      </c>
      <c r="AA69" s="235">
        <v>1013583.1</v>
      </c>
      <c r="AB69" s="235">
        <v>1543121.81</v>
      </c>
      <c r="AC69" s="235">
        <v>541343.99</v>
      </c>
      <c r="AD69" s="236">
        <f t="shared" si="1"/>
        <v>48096498.580000006</v>
      </c>
    </row>
    <row r="70" spans="2:30" s="225" customFormat="1" ht="19.75" customHeight="1" x14ac:dyDescent="0.15">
      <c r="B70" s="229">
        <v>63</v>
      </c>
      <c r="C70" s="230" t="s">
        <v>111</v>
      </c>
      <c r="D70" s="237">
        <v>2315175.9300000002</v>
      </c>
      <c r="E70" s="238">
        <v>960653.13</v>
      </c>
      <c r="F70" s="237">
        <v>7257496.4199999999</v>
      </c>
      <c r="G70" s="238">
        <v>1127475.53</v>
      </c>
      <c r="H70" s="237">
        <v>1193267.22</v>
      </c>
      <c r="I70" s="238">
        <v>30665527.41</v>
      </c>
      <c r="J70" s="237">
        <v>21272663.41</v>
      </c>
      <c r="K70" s="238">
        <v>4035627.68</v>
      </c>
      <c r="L70" s="237">
        <v>1120733.95</v>
      </c>
      <c r="M70" s="238">
        <v>2096520.88</v>
      </c>
      <c r="N70" s="237">
        <v>28814511.120000001</v>
      </c>
      <c r="O70" s="238">
        <v>1325037.3799999999</v>
      </c>
      <c r="P70" s="237">
        <v>38980860.210000001</v>
      </c>
      <c r="Q70" s="238">
        <v>3575212.25</v>
      </c>
      <c r="R70" s="237">
        <v>1925395.58</v>
      </c>
      <c r="S70" s="238">
        <v>19459243</v>
      </c>
      <c r="T70" s="237">
        <v>1573620.32</v>
      </c>
      <c r="U70" s="238">
        <v>1535364.84</v>
      </c>
      <c r="V70" s="237">
        <v>7053355.5800000001</v>
      </c>
      <c r="W70" s="237">
        <v>19317951.289999999</v>
      </c>
      <c r="X70" s="237">
        <v>1592221.55</v>
      </c>
      <c r="Y70" s="237">
        <v>966496.99</v>
      </c>
      <c r="Z70" s="237">
        <v>3714447.71</v>
      </c>
      <c r="AA70" s="237">
        <v>2992118.3</v>
      </c>
      <c r="AB70" s="237">
        <v>1541846.74</v>
      </c>
      <c r="AC70" s="238">
        <v>2613874.84</v>
      </c>
      <c r="AD70" s="239">
        <f t="shared" si="1"/>
        <v>209026699.26000008</v>
      </c>
    </row>
    <row r="71" spans="2:30" s="225" customFormat="1" ht="19.75" customHeight="1" x14ac:dyDescent="0.15">
      <c r="B71" s="229">
        <v>64</v>
      </c>
      <c r="C71" s="230" t="s">
        <v>112</v>
      </c>
      <c r="D71" s="235">
        <v>793378.69</v>
      </c>
      <c r="E71" s="235">
        <v>226305.46</v>
      </c>
      <c r="F71" s="235">
        <v>196763.32</v>
      </c>
      <c r="G71" s="235">
        <v>309257.05</v>
      </c>
      <c r="H71" s="235">
        <v>-1524140.77</v>
      </c>
      <c r="I71" s="235">
        <v>-1231449.96</v>
      </c>
      <c r="J71" s="235">
        <v>-3413447.53</v>
      </c>
      <c r="K71" s="235">
        <v>70355.8</v>
      </c>
      <c r="L71" s="235">
        <v>242215.62</v>
      </c>
      <c r="M71" s="235">
        <v>-1258999.52</v>
      </c>
      <c r="N71" s="235">
        <v>-3775218.46</v>
      </c>
      <c r="O71" s="235">
        <v>154006.47</v>
      </c>
      <c r="P71" s="235">
        <v>-1223384.46</v>
      </c>
      <c r="Q71" s="235">
        <v>-2445613.33</v>
      </c>
      <c r="R71" s="235">
        <v>-864998.73</v>
      </c>
      <c r="S71" s="235">
        <v>-1714144.83</v>
      </c>
      <c r="T71" s="235">
        <v>366625.51</v>
      </c>
      <c r="U71" s="235">
        <v>393375.97</v>
      </c>
      <c r="V71" s="235">
        <v>-540734.37</v>
      </c>
      <c r="W71" s="235">
        <v>-4439262.3600000003</v>
      </c>
      <c r="X71" s="235">
        <v>8761.43</v>
      </c>
      <c r="Y71" s="235">
        <v>-1047129.99</v>
      </c>
      <c r="Z71" s="235">
        <v>-3483549.28</v>
      </c>
      <c r="AA71" s="235">
        <v>572516.1</v>
      </c>
      <c r="AB71" s="235">
        <v>-959147.72</v>
      </c>
      <c r="AC71" s="235">
        <v>870169.61</v>
      </c>
      <c r="AD71" s="236">
        <f t="shared" ref="AD71:AD80" si="2">SUM(D71:AC71)</f>
        <v>-23717490.279999997</v>
      </c>
    </row>
    <row r="72" spans="2:30" s="225" customFormat="1" ht="19.75" customHeight="1" x14ac:dyDescent="0.15">
      <c r="B72" s="229">
        <v>65</v>
      </c>
      <c r="C72" s="230" t="s">
        <v>113</v>
      </c>
      <c r="D72" s="237">
        <v>-95026.62</v>
      </c>
      <c r="E72" s="238">
        <v>-428013.09</v>
      </c>
      <c r="F72" s="237">
        <v>172731.46</v>
      </c>
      <c r="G72" s="238">
        <v>-101242.24000000001</v>
      </c>
      <c r="H72" s="237">
        <v>-402830.09</v>
      </c>
      <c r="I72" s="238">
        <v>-2635407.23</v>
      </c>
      <c r="J72" s="237">
        <v>-2863779.68</v>
      </c>
      <c r="K72" s="238">
        <v>-171846.59</v>
      </c>
      <c r="L72" s="237">
        <v>-57383.05</v>
      </c>
      <c r="M72" s="238">
        <v>1798.85</v>
      </c>
      <c r="N72" s="237">
        <v>-2493520.0099999998</v>
      </c>
      <c r="O72" s="238">
        <v>-21888.92</v>
      </c>
      <c r="P72" s="237">
        <v>-2063003.36</v>
      </c>
      <c r="Q72" s="238">
        <v>-121702.28</v>
      </c>
      <c r="R72" s="237">
        <v>-103408.24</v>
      </c>
      <c r="S72" s="238">
        <v>-2632827.14</v>
      </c>
      <c r="T72" s="237">
        <v>-46739.88</v>
      </c>
      <c r="U72" s="238">
        <v>-48510.73</v>
      </c>
      <c r="V72" s="237">
        <v>-89004.07</v>
      </c>
      <c r="W72" s="237">
        <v>-1915412.72</v>
      </c>
      <c r="X72" s="237">
        <v>-89296.57</v>
      </c>
      <c r="Y72" s="237">
        <v>-513508.4</v>
      </c>
      <c r="Z72" s="237">
        <v>-1102390.3</v>
      </c>
      <c r="AA72" s="237">
        <v>-262228.09999999998</v>
      </c>
      <c r="AB72" s="237">
        <v>-138245.42000000001</v>
      </c>
      <c r="AC72" s="238">
        <v>-50964.62</v>
      </c>
      <c r="AD72" s="239">
        <f t="shared" si="2"/>
        <v>-18273649.040000007</v>
      </c>
    </row>
    <row r="73" spans="2:30" s="225" customFormat="1" ht="19.75" customHeight="1" x14ac:dyDescent="0.15">
      <c r="B73" s="229">
        <v>66</v>
      </c>
      <c r="C73" s="230" t="s">
        <v>114</v>
      </c>
      <c r="D73" s="235">
        <v>-43264.83</v>
      </c>
      <c r="E73" s="235">
        <v>-119192.13</v>
      </c>
      <c r="F73" s="235">
        <v>-147536.45000000001</v>
      </c>
      <c r="G73" s="235">
        <v>-109489.63</v>
      </c>
      <c r="H73" s="235">
        <v>-402830.09</v>
      </c>
      <c r="I73" s="235">
        <v>-2646421.38</v>
      </c>
      <c r="J73" s="235">
        <v>-2230291.34</v>
      </c>
      <c r="K73" s="235">
        <v>-148963.98000000001</v>
      </c>
      <c r="L73" s="235">
        <v>-31421.75</v>
      </c>
      <c r="M73" s="235">
        <v>-23475.75</v>
      </c>
      <c r="N73" s="235">
        <v>-2884170.31</v>
      </c>
      <c r="O73" s="235">
        <v>-17899.32</v>
      </c>
      <c r="P73" s="235">
        <v>-2000153.9</v>
      </c>
      <c r="Q73" s="235">
        <v>-238767.53</v>
      </c>
      <c r="R73" s="235">
        <v>-104286.84</v>
      </c>
      <c r="S73" s="235">
        <v>-2411349.1</v>
      </c>
      <c r="T73" s="235">
        <v>-46739.88</v>
      </c>
      <c r="U73" s="235">
        <v>-12637.8</v>
      </c>
      <c r="V73" s="235">
        <v>-78741.3</v>
      </c>
      <c r="W73" s="235">
        <v>-17996.8</v>
      </c>
      <c r="X73" s="235">
        <v>-88642.74</v>
      </c>
      <c r="Y73" s="235">
        <v>-215930.31</v>
      </c>
      <c r="Z73" s="235">
        <v>-1097132.05</v>
      </c>
      <c r="AA73" s="235">
        <v>-246751.2</v>
      </c>
      <c r="AB73" s="235">
        <v>-120368.05</v>
      </c>
      <c r="AC73" s="235">
        <v>-44062.48</v>
      </c>
      <c r="AD73" s="236">
        <f t="shared" si="2"/>
        <v>-15528516.940000005</v>
      </c>
    </row>
    <row r="74" spans="2:30" s="225" customFormat="1" ht="19.75" customHeight="1" x14ac:dyDescent="0.15">
      <c r="B74" s="229">
        <v>67</v>
      </c>
      <c r="C74" s="230" t="s">
        <v>115</v>
      </c>
      <c r="D74" s="237">
        <v>0</v>
      </c>
      <c r="E74" s="238">
        <v>4151.24</v>
      </c>
      <c r="F74" s="237">
        <v>336261.72</v>
      </c>
      <c r="G74" s="238">
        <v>9426.7000000000007</v>
      </c>
      <c r="H74" s="237">
        <v>0</v>
      </c>
      <c r="I74" s="238">
        <v>0</v>
      </c>
      <c r="J74" s="237">
        <v>0</v>
      </c>
      <c r="K74" s="238">
        <v>4825.45</v>
      </c>
      <c r="L74" s="237">
        <v>-26396.91</v>
      </c>
      <c r="M74" s="238">
        <v>0</v>
      </c>
      <c r="N74" s="237">
        <v>0</v>
      </c>
      <c r="O74" s="238">
        <v>0</v>
      </c>
      <c r="P74" s="237">
        <v>2457.0700000000002</v>
      </c>
      <c r="Q74" s="238">
        <v>0</v>
      </c>
      <c r="R74" s="237">
        <v>0</v>
      </c>
      <c r="S74" s="238">
        <v>0</v>
      </c>
      <c r="T74" s="237">
        <v>0</v>
      </c>
      <c r="U74" s="238">
        <v>10269.83</v>
      </c>
      <c r="V74" s="237">
        <v>22585.08</v>
      </c>
      <c r="W74" s="237">
        <v>0</v>
      </c>
      <c r="X74" s="237">
        <v>0</v>
      </c>
      <c r="Y74" s="237">
        <v>0</v>
      </c>
      <c r="Z74" s="237">
        <v>0</v>
      </c>
      <c r="AA74" s="237">
        <v>0</v>
      </c>
      <c r="AB74" s="237">
        <v>0</v>
      </c>
      <c r="AC74" s="238">
        <v>0</v>
      </c>
      <c r="AD74" s="239">
        <f t="shared" si="2"/>
        <v>363580.18000000005</v>
      </c>
    </row>
    <row r="75" spans="2:30" s="225" customFormat="1" ht="19.75" customHeight="1" x14ac:dyDescent="0.15">
      <c r="B75" s="229">
        <v>68</v>
      </c>
      <c r="C75" s="230" t="s">
        <v>233</v>
      </c>
      <c r="D75" s="235">
        <v>0</v>
      </c>
      <c r="E75" s="235">
        <v>0</v>
      </c>
      <c r="F75" s="235">
        <v>0</v>
      </c>
      <c r="G75" s="235">
        <v>0</v>
      </c>
      <c r="H75" s="235">
        <v>0</v>
      </c>
      <c r="I75" s="235">
        <v>-8899.81</v>
      </c>
      <c r="J75" s="235">
        <v>0</v>
      </c>
      <c r="K75" s="235">
        <v>0</v>
      </c>
      <c r="L75" s="235">
        <v>0</v>
      </c>
      <c r="M75" s="235">
        <v>0</v>
      </c>
      <c r="N75" s="235">
        <v>-31693.94</v>
      </c>
      <c r="O75" s="235">
        <v>0</v>
      </c>
      <c r="P75" s="235">
        <v>-54812.74</v>
      </c>
      <c r="Q75" s="235">
        <v>0</v>
      </c>
      <c r="R75" s="235">
        <v>0</v>
      </c>
      <c r="S75" s="235">
        <v>-117682.46</v>
      </c>
      <c r="T75" s="235">
        <v>0</v>
      </c>
      <c r="U75" s="235">
        <v>0</v>
      </c>
      <c r="V75" s="235">
        <v>0</v>
      </c>
      <c r="W75" s="235">
        <v>-61939.41</v>
      </c>
      <c r="X75" s="235">
        <v>0</v>
      </c>
      <c r="Y75" s="235">
        <v>0</v>
      </c>
      <c r="Z75" s="235">
        <v>0</v>
      </c>
      <c r="AA75" s="235">
        <v>0</v>
      </c>
      <c r="AB75" s="235">
        <v>0</v>
      </c>
      <c r="AC75" s="235">
        <v>0</v>
      </c>
      <c r="AD75" s="236">
        <f t="shared" si="2"/>
        <v>-275028.36</v>
      </c>
    </row>
    <row r="76" spans="2:30" s="225" customFormat="1" ht="19.75" customHeight="1" x14ac:dyDescent="0.15">
      <c r="B76" s="229">
        <v>69</v>
      </c>
      <c r="C76" s="230" t="s">
        <v>232</v>
      </c>
      <c r="D76" s="237">
        <v>-51761.79</v>
      </c>
      <c r="E76" s="238">
        <v>-312972.2</v>
      </c>
      <c r="F76" s="237">
        <v>-15993.81</v>
      </c>
      <c r="G76" s="238">
        <v>-1179.31</v>
      </c>
      <c r="H76" s="237">
        <v>0</v>
      </c>
      <c r="I76" s="238">
        <v>19913.96</v>
      </c>
      <c r="J76" s="237">
        <v>-633488.34</v>
      </c>
      <c r="K76" s="238">
        <v>-27708.06</v>
      </c>
      <c r="L76" s="237">
        <v>435.61</v>
      </c>
      <c r="M76" s="238">
        <v>25274.6</v>
      </c>
      <c r="N76" s="237">
        <v>422344.24</v>
      </c>
      <c r="O76" s="238">
        <v>-3989.6</v>
      </c>
      <c r="P76" s="237">
        <v>-10493.79</v>
      </c>
      <c r="Q76" s="238">
        <v>117065.25</v>
      </c>
      <c r="R76" s="237">
        <v>878.6</v>
      </c>
      <c r="S76" s="238">
        <v>-103795.58</v>
      </c>
      <c r="T76" s="237">
        <v>0</v>
      </c>
      <c r="U76" s="238">
        <v>-46142.76</v>
      </c>
      <c r="V76" s="237">
        <v>-32847.85</v>
      </c>
      <c r="W76" s="237">
        <v>-1835476.51</v>
      </c>
      <c r="X76" s="237">
        <v>-653.83000000000004</v>
      </c>
      <c r="Y76" s="237">
        <v>-297578.09000000003</v>
      </c>
      <c r="Z76" s="237">
        <v>-5258.25</v>
      </c>
      <c r="AA76" s="237">
        <v>-15476.9</v>
      </c>
      <c r="AB76" s="237">
        <v>-17877.37</v>
      </c>
      <c r="AC76" s="238">
        <v>-6902.14</v>
      </c>
      <c r="AD76" s="239">
        <f t="shared" si="2"/>
        <v>-2833683.92</v>
      </c>
    </row>
    <row r="77" spans="2:30" s="225" customFormat="1" ht="19.75" customHeight="1" x14ac:dyDescent="0.15">
      <c r="B77" s="229">
        <v>70</v>
      </c>
      <c r="C77" s="230" t="s">
        <v>116</v>
      </c>
      <c r="D77" s="235">
        <v>698352.07</v>
      </c>
      <c r="E77" s="235">
        <v>-201707.63</v>
      </c>
      <c r="F77" s="235">
        <v>369494.78</v>
      </c>
      <c r="G77" s="235">
        <v>208014.81</v>
      </c>
      <c r="H77" s="235">
        <v>-1926970.86</v>
      </c>
      <c r="I77" s="235">
        <v>-3866857.19</v>
      </c>
      <c r="J77" s="235">
        <v>-6277227.21</v>
      </c>
      <c r="K77" s="235">
        <v>-101490.79</v>
      </c>
      <c r="L77" s="235">
        <v>184832.57</v>
      </c>
      <c r="M77" s="235">
        <v>-1257200.67</v>
      </c>
      <c r="N77" s="235">
        <v>-6268738.4699999997</v>
      </c>
      <c r="O77" s="235">
        <v>132117.54999999999</v>
      </c>
      <c r="P77" s="235">
        <v>-3286387.82</v>
      </c>
      <c r="Q77" s="235">
        <v>-2567315.61</v>
      </c>
      <c r="R77" s="235">
        <v>-968406.97</v>
      </c>
      <c r="S77" s="235">
        <v>-4346971.97</v>
      </c>
      <c r="T77" s="235">
        <v>319885.63</v>
      </c>
      <c r="U77" s="235">
        <v>344865.24</v>
      </c>
      <c r="V77" s="235">
        <v>-629738.43999999994</v>
      </c>
      <c r="W77" s="235">
        <v>-6354675.0800000001</v>
      </c>
      <c r="X77" s="235">
        <v>-80535.14</v>
      </c>
      <c r="Y77" s="235">
        <v>-1560638.39</v>
      </c>
      <c r="Z77" s="235">
        <v>-4585939.58</v>
      </c>
      <c r="AA77" s="235">
        <v>310288</v>
      </c>
      <c r="AB77" s="235">
        <v>-1097393.1399999999</v>
      </c>
      <c r="AC77" s="235">
        <v>819204.99</v>
      </c>
      <c r="AD77" s="236">
        <f t="shared" si="2"/>
        <v>-41991139.32</v>
      </c>
    </row>
    <row r="78" spans="2:30" s="225" customFormat="1" ht="19.75" customHeight="1" x14ac:dyDescent="0.15">
      <c r="B78" s="229">
        <v>71</v>
      </c>
      <c r="C78" s="230" t="s">
        <v>117</v>
      </c>
      <c r="D78" s="237">
        <v>0</v>
      </c>
      <c r="E78" s="238">
        <v>0</v>
      </c>
      <c r="F78" s="237">
        <v>0</v>
      </c>
      <c r="G78" s="238">
        <v>0</v>
      </c>
      <c r="H78" s="237">
        <v>0</v>
      </c>
      <c r="I78" s="238">
        <v>0</v>
      </c>
      <c r="J78" s="237">
        <v>0</v>
      </c>
      <c r="K78" s="238">
        <v>0</v>
      </c>
      <c r="L78" s="237">
        <v>0</v>
      </c>
      <c r="M78" s="238">
        <v>0</v>
      </c>
      <c r="N78" s="237">
        <v>0</v>
      </c>
      <c r="O78" s="238">
        <v>0</v>
      </c>
      <c r="P78" s="237">
        <v>0</v>
      </c>
      <c r="Q78" s="238">
        <v>0</v>
      </c>
      <c r="R78" s="237">
        <v>97756</v>
      </c>
      <c r="S78" s="238">
        <v>0</v>
      </c>
      <c r="T78" s="237">
        <v>0</v>
      </c>
      <c r="U78" s="238">
        <v>0</v>
      </c>
      <c r="V78" s="237">
        <v>0</v>
      </c>
      <c r="W78" s="237">
        <v>0</v>
      </c>
      <c r="X78" s="237">
        <v>15666.32</v>
      </c>
      <c r="Y78" s="237">
        <v>0</v>
      </c>
      <c r="Z78" s="237">
        <v>848856.5</v>
      </c>
      <c r="AA78" s="237">
        <v>0</v>
      </c>
      <c r="AB78" s="237">
        <v>0</v>
      </c>
      <c r="AC78" s="238">
        <v>0</v>
      </c>
      <c r="AD78" s="239">
        <f t="shared" si="2"/>
        <v>962278.82000000007</v>
      </c>
    </row>
    <row r="79" spans="2:30" s="225" customFormat="1" ht="19.75" customHeight="1" x14ac:dyDescent="0.15">
      <c r="B79" s="229">
        <v>72</v>
      </c>
      <c r="C79" s="230" t="s">
        <v>118</v>
      </c>
      <c r="D79" s="235">
        <v>0</v>
      </c>
      <c r="E79" s="235">
        <v>0</v>
      </c>
      <c r="F79" s="235">
        <v>0</v>
      </c>
      <c r="G79" s="235">
        <v>0</v>
      </c>
      <c r="H79" s="235">
        <v>0</v>
      </c>
      <c r="I79" s="235">
        <v>0</v>
      </c>
      <c r="J79" s="235">
        <v>0</v>
      </c>
      <c r="K79" s="235">
        <v>0</v>
      </c>
      <c r="L79" s="235">
        <v>0</v>
      </c>
      <c r="M79" s="235">
        <v>0</v>
      </c>
      <c r="N79" s="235">
        <v>0</v>
      </c>
      <c r="O79" s="235">
        <v>0</v>
      </c>
      <c r="P79" s="235">
        <v>0</v>
      </c>
      <c r="Q79" s="235">
        <v>0</v>
      </c>
      <c r="R79" s="235">
        <v>0</v>
      </c>
      <c r="S79" s="235">
        <v>0</v>
      </c>
      <c r="T79" s="235">
        <v>0</v>
      </c>
      <c r="U79" s="235">
        <v>0</v>
      </c>
      <c r="V79" s="235">
        <v>0</v>
      </c>
      <c r="W79" s="235">
        <v>385974.2</v>
      </c>
      <c r="X79" s="235">
        <v>0</v>
      </c>
      <c r="Y79" s="235">
        <v>0</v>
      </c>
      <c r="Z79" s="235">
        <v>0</v>
      </c>
      <c r="AA79" s="235">
        <v>0</v>
      </c>
      <c r="AB79" s="235">
        <v>0</v>
      </c>
      <c r="AC79" s="235">
        <v>0</v>
      </c>
      <c r="AD79" s="236">
        <f t="shared" si="2"/>
        <v>385974.2</v>
      </c>
    </row>
    <row r="80" spans="2:30" s="225" customFormat="1" ht="19.75" customHeight="1" x14ac:dyDescent="0.15">
      <c r="B80" s="229">
        <v>73</v>
      </c>
      <c r="C80" s="230" t="s">
        <v>231</v>
      </c>
      <c r="D80" s="237">
        <v>698352.07</v>
      </c>
      <c r="E80" s="238">
        <v>-201707.63</v>
      </c>
      <c r="F80" s="237">
        <v>369494.78</v>
      </c>
      <c r="G80" s="238">
        <v>208014.81</v>
      </c>
      <c r="H80" s="237">
        <v>-1926970.86</v>
      </c>
      <c r="I80" s="238">
        <v>-3866857.19</v>
      </c>
      <c r="J80" s="237">
        <v>-6277227.21</v>
      </c>
      <c r="K80" s="238">
        <v>-101490.79</v>
      </c>
      <c r="L80" s="237">
        <v>184832.57</v>
      </c>
      <c r="M80" s="238">
        <v>-1257200.67</v>
      </c>
      <c r="N80" s="237">
        <v>-6268738.4699999997</v>
      </c>
      <c r="O80" s="238">
        <v>132117.54999999999</v>
      </c>
      <c r="P80" s="237">
        <v>-3286387.82</v>
      </c>
      <c r="Q80" s="238">
        <v>-2567315.61</v>
      </c>
      <c r="R80" s="237">
        <v>-870650.97</v>
      </c>
      <c r="S80" s="238">
        <v>-4346971.97</v>
      </c>
      <c r="T80" s="237">
        <v>319885.63</v>
      </c>
      <c r="U80" s="238">
        <v>344865.24</v>
      </c>
      <c r="V80" s="237">
        <v>-629738.43999999994</v>
      </c>
      <c r="W80" s="237">
        <v>-5968700.8799999999</v>
      </c>
      <c r="X80" s="237">
        <v>-64868.82</v>
      </c>
      <c r="Y80" s="237">
        <v>-1560638.39</v>
      </c>
      <c r="Z80" s="237">
        <v>-3737083.08</v>
      </c>
      <c r="AA80" s="237">
        <v>310288</v>
      </c>
      <c r="AB80" s="237">
        <v>-1097393.1399999999</v>
      </c>
      <c r="AC80" s="238">
        <v>819204.99</v>
      </c>
      <c r="AD80" s="239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5" defaultRowHeight="13" x14ac:dyDescent="0.15"/>
  <cols>
    <col min="1" max="1" width="1.5" style="224" customWidth="1"/>
    <col min="2" max="2" width="6" style="224" customWidth="1"/>
    <col min="3" max="3" width="10.6640625" style="224" customWidth="1"/>
    <col min="4" max="4" width="66.5" style="224" customWidth="1"/>
    <col min="5" max="5" width="13.5" style="224" customWidth="1"/>
    <col min="6" max="6" width="14.5" style="224" customWidth="1"/>
    <col min="7" max="7" width="15.5" style="224" customWidth="1"/>
    <col min="8" max="11" width="13.5" style="224" customWidth="1"/>
    <col min="12" max="12" width="13" style="224" customWidth="1"/>
    <col min="13" max="13" width="13.5" style="224" customWidth="1"/>
    <col min="14" max="14" width="14.5" style="224" customWidth="1"/>
    <col min="15" max="15" width="17" style="224" customWidth="1"/>
    <col min="16" max="16" width="15.5" style="224" customWidth="1"/>
    <col min="17" max="17" width="14.5" style="224" customWidth="1"/>
    <col min="18" max="18" width="13.5" style="224" customWidth="1"/>
    <col min="19" max="21" width="14.5" style="224" customWidth="1"/>
    <col min="22" max="22" width="14" style="224" bestFit="1" customWidth="1"/>
    <col min="23" max="23" width="14.5" style="224" customWidth="1"/>
    <col min="24" max="24" width="14" style="224" bestFit="1" customWidth="1"/>
    <col min="25" max="26" width="14" style="224" customWidth="1"/>
    <col min="27" max="27" width="15" style="224" bestFit="1" customWidth="1"/>
    <col min="28" max="28" width="13" style="224" bestFit="1" customWidth="1"/>
    <col min="29" max="29" width="13.5" style="224" customWidth="1"/>
    <col min="30" max="30" width="14.5" style="224" customWidth="1"/>
    <col min="31" max="31" width="16.5" style="224" bestFit="1" customWidth="1"/>
    <col min="32" max="16384" width="11.5" style="224"/>
  </cols>
  <sheetData>
    <row r="1" spans="2:31" s="225" customFormat="1" ht="14.75" customHeight="1" x14ac:dyDescent="0.15"/>
    <row r="2" spans="2:31" s="225" customFormat="1" ht="79.5" customHeight="1" x14ac:dyDescent="0.15">
      <c r="C2" s="295" t="s">
        <v>253</v>
      </c>
      <c r="D2" s="295"/>
    </row>
    <row r="3" spans="2:31" s="225" customFormat="1" ht="10.25" customHeight="1" x14ac:dyDescent="0.15"/>
    <row r="4" spans="2:31" s="225" customFormat="1" ht="24" customHeight="1" x14ac:dyDescent="0.15">
      <c r="B4" s="294"/>
      <c r="C4" s="294"/>
    </row>
    <row r="5" spans="2:31" s="225" customFormat="1" ht="14" x14ac:dyDescent="0.15"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51" t="s">
        <v>254</v>
      </c>
      <c r="AB5" s="251"/>
      <c r="AC5" s="251"/>
      <c r="AD5" s="251"/>
    </row>
    <row r="6" spans="2:31" s="77" customFormat="1" ht="24" customHeight="1" x14ac:dyDescent="0.2">
      <c r="C6" s="226"/>
      <c r="D6" s="226"/>
      <c r="E6" s="247" t="s">
        <v>159</v>
      </c>
      <c r="F6" s="247" t="s">
        <v>160</v>
      </c>
      <c r="G6" s="247" t="s">
        <v>161</v>
      </c>
      <c r="H6" s="247" t="s">
        <v>162</v>
      </c>
      <c r="I6" s="247" t="s">
        <v>163</v>
      </c>
      <c r="J6" s="247" t="s">
        <v>164</v>
      </c>
      <c r="K6" s="247" t="s">
        <v>165</v>
      </c>
      <c r="L6" s="247" t="s">
        <v>167</v>
      </c>
      <c r="M6" s="247" t="s">
        <v>168</v>
      </c>
      <c r="N6" s="247" t="s">
        <v>170</v>
      </c>
      <c r="O6" s="247" t="s">
        <v>171</v>
      </c>
      <c r="P6" s="247" t="s">
        <v>172</v>
      </c>
      <c r="Q6" s="247" t="s">
        <v>173</v>
      </c>
      <c r="R6" s="247" t="s">
        <v>174</v>
      </c>
      <c r="S6" s="247" t="s">
        <v>175</v>
      </c>
      <c r="T6" s="247" t="s">
        <v>177</v>
      </c>
      <c r="U6" s="247" t="s">
        <v>180</v>
      </c>
      <c r="V6" s="247" t="s">
        <v>181</v>
      </c>
      <c r="W6" s="247" t="s">
        <v>183</v>
      </c>
      <c r="X6" s="247" t="s">
        <v>184</v>
      </c>
      <c r="Y6" s="247" t="s">
        <v>178</v>
      </c>
      <c r="Z6" s="247" t="s">
        <v>176</v>
      </c>
      <c r="AA6" s="252" t="s">
        <v>169</v>
      </c>
      <c r="AB6" s="252" t="s">
        <v>179</v>
      </c>
      <c r="AC6" s="252" t="s">
        <v>182</v>
      </c>
      <c r="AD6" s="252" t="s">
        <v>166</v>
      </c>
      <c r="AE6" s="234"/>
    </row>
    <row r="7" spans="2:31" s="77" customFormat="1" ht="66.5" customHeight="1" x14ac:dyDescent="0.2">
      <c r="C7" s="226"/>
      <c r="D7" s="226"/>
      <c r="E7" s="227" t="s">
        <v>185</v>
      </c>
      <c r="F7" s="227" t="s">
        <v>186</v>
      </c>
      <c r="G7" s="227" t="s">
        <v>187</v>
      </c>
      <c r="H7" s="227" t="s">
        <v>188</v>
      </c>
      <c r="I7" s="227" t="s">
        <v>189</v>
      </c>
      <c r="J7" s="227" t="s">
        <v>190</v>
      </c>
      <c r="K7" s="227" t="s">
        <v>191</v>
      </c>
      <c r="L7" s="227" t="s">
        <v>193</v>
      </c>
      <c r="M7" s="227" t="s">
        <v>194</v>
      </c>
      <c r="N7" s="227" t="s">
        <v>196</v>
      </c>
      <c r="O7" s="227" t="s">
        <v>197</v>
      </c>
      <c r="P7" s="227" t="s">
        <v>198</v>
      </c>
      <c r="Q7" s="227" t="s">
        <v>199</v>
      </c>
      <c r="R7" s="227" t="s">
        <v>200</v>
      </c>
      <c r="S7" s="227" t="s">
        <v>201</v>
      </c>
      <c r="T7" s="227" t="s">
        <v>203</v>
      </c>
      <c r="U7" s="227" t="s">
        <v>206</v>
      </c>
      <c r="V7" s="227" t="s">
        <v>207</v>
      </c>
      <c r="W7" s="227" t="s">
        <v>209</v>
      </c>
      <c r="X7" s="227" t="s">
        <v>210</v>
      </c>
      <c r="Y7" s="227" t="s">
        <v>204</v>
      </c>
      <c r="Z7" s="227" t="s">
        <v>202</v>
      </c>
      <c r="AA7" s="250" t="s">
        <v>195</v>
      </c>
      <c r="AB7" s="250" t="s">
        <v>205</v>
      </c>
      <c r="AC7" s="250" t="s">
        <v>208</v>
      </c>
      <c r="AD7" s="250" t="s">
        <v>192</v>
      </c>
      <c r="AE7" s="228" t="s">
        <v>230</v>
      </c>
    </row>
    <row r="8" spans="2:31" s="225" customFormat="1" ht="19.75" customHeight="1" x14ac:dyDescent="0.15">
      <c r="C8" s="229">
        <v>0</v>
      </c>
      <c r="D8" s="230" t="s">
        <v>10</v>
      </c>
      <c r="E8" s="231">
        <v>7450116.2300000004</v>
      </c>
      <c r="F8" s="231">
        <v>302016140.38</v>
      </c>
      <c r="G8" s="231">
        <v>5372108.6200000001</v>
      </c>
      <c r="H8" s="231">
        <v>12645796.48</v>
      </c>
      <c r="I8" s="231">
        <v>33712833.939999998</v>
      </c>
      <c r="J8" s="231">
        <v>10248801.539999999</v>
      </c>
      <c r="K8" s="231">
        <v>13534122.75</v>
      </c>
      <c r="L8" s="231">
        <v>-778969.76</v>
      </c>
      <c r="M8" s="231">
        <v>8930034.2200000007</v>
      </c>
      <c r="N8" s="231">
        <v>169081619.11000001</v>
      </c>
      <c r="O8" s="231">
        <v>220931537.31999999</v>
      </c>
      <c r="P8" s="231">
        <v>191632376.31</v>
      </c>
      <c r="Q8" s="231">
        <v>202714301.12</v>
      </c>
      <c r="R8" s="231">
        <v>12724548.4</v>
      </c>
      <c r="S8" s="231">
        <v>6226090.54</v>
      </c>
      <c r="T8" s="231">
        <v>177146.45</v>
      </c>
      <c r="U8" s="231">
        <v>4047875.49</v>
      </c>
      <c r="V8" s="231">
        <v>15943267.41</v>
      </c>
      <c r="W8" s="231">
        <v>6412714.6200000001</v>
      </c>
      <c r="X8" s="231">
        <v>28960393.859999999</v>
      </c>
      <c r="Y8" s="231">
        <v>9552925.7799999993</v>
      </c>
      <c r="Z8" s="231">
        <v>22624589.550000001</v>
      </c>
      <c r="AA8" s="231">
        <v>161897614.99000001</v>
      </c>
      <c r="AB8" s="231">
        <v>-187310</v>
      </c>
      <c r="AC8" s="231">
        <v>2256923.85</v>
      </c>
      <c r="AD8" s="231">
        <v>2402.94</v>
      </c>
      <c r="AE8" s="231">
        <f t="shared" ref="AE8:AE39" si="0">SUM(E8:AD8)</f>
        <v>1448130002.1400001</v>
      </c>
    </row>
    <row r="9" spans="2:31" s="225" customFormat="1" ht="19.75" customHeight="1" x14ac:dyDescent="0.15">
      <c r="C9" s="229">
        <v>1</v>
      </c>
      <c r="D9" s="230" t="s">
        <v>11</v>
      </c>
      <c r="E9" s="232">
        <v>7450116.2300000004</v>
      </c>
      <c r="F9" s="233">
        <v>241750474.19999999</v>
      </c>
      <c r="G9" s="232">
        <v>5380104.0800000001</v>
      </c>
      <c r="H9" s="233">
        <v>12645796.48</v>
      </c>
      <c r="I9" s="232">
        <v>33712833.939999998</v>
      </c>
      <c r="J9" s="233">
        <v>10248801.539999999</v>
      </c>
      <c r="K9" s="232">
        <v>11460848.75</v>
      </c>
      <c r="L9" s="233">
        <v>-778969.76</v>
      </c>
      <c r="M9" s="232">
        <v>8930034.2200000007</v>
      </c>
      <c r="N9" s="233">
        <v>169081619.11000001</v>
      </c>
      <c r="O9" s="232">
        <v>139078975.72</v>
      </c>
      <c r="P9" s="233">
        <v>191632376.31</v>
      </c>
      <c r="Q9" s="232">
        <v>202714301.12</v>
      </c>
      <c r="R9" s="233">
        <v>12695975.65</v>
      </c>
      <c r="S9" s="232">
        <v>6226090.54</v>
      </c>
      <c r="T9" s="233">
        <v>177146.45</v>
      </c>
      <c r="U9" s="232">
        <v>4047875.49</v>
      </c>
      <c r="V9" s="233">
        <v>15943267.41</v>
      </c>
      <c r="W9" s="232">
        <v>6377714.6200000001</v>
      </c>
      <c r="X9" s="233">
        <v>28960393.859999999</v>
      </c>
      <c r="Y9" s="233">
        <v>9552925.7799999993</v>
      </c>
      <c r="Z9" s="233">
        <v>21524589.550000001</v>
      </c>
      <c r="AA9" s="232">
        <v>161897614.99000001</v>
      </c>
      <c r="AB9" s="233">
        <v>-187310</v>
      </c>
      <c r="AC9" s="232">
        <v>2256923.85</v>
      </c>
      <c r="AD9" s="232">
        <v>2402.94</v>
      </c>
      <c r="AE9" s="231">
        <f t="shared" si="0"/>
        <v>1302782923.0699997</v>
      </c>
    </row>
    <row r="10" spans="2:31" s="225" customFormat="1" ht="19.75" customHeight="1" x14ac:dyDescent="0.15">
      <c r="C10" s="229">
        <v>2</v>
      </c>
      <c r="D10" s="230" t="s">
        <v>12</v>
      </c>
      <c r="E10" s="231">
        <v>0</v>
      </c>
      <c r="F10" s="231">
        <v>2664890.92</v>
      </c>
      <c r="G10" s="231">
        <v>0</v>
      </c>
      <c r="H10" s="231">
        <v>150000</v>
      </c>
      <c r="I10" s="231">
        <v>0</v>
      </c>
      <c r="J10" s="231">
        <v>0</v>
      </c>
      <c r="K10" s="231">
        <v>0</v>
      </c>
      <c r="L10" s="231">
        <v>0</v>
      </c>
      <c r="M10" s="231">
        <v>0</v>
      </c>
      <c r="N10" s="231">
        <v>0</v>
      </c>
      <c r="O10" s="231">
        <v>0</v>
      </c>
      <c r="P10" s="231">
        <v>27622182.5</v>
      </c>
      <c r="Q10" s="231">
        <v>170580757.83000001</v>
      </c>
      <c r="R10" s="231">
        <v>162397.88</v>
      </c>
      <c r="S10" s="231">
        <v>3640412.26</v>
      </c>
      <c r="T10" s="231">
        <v>0</v>
      </c>
      <c r="U10" s="231">
        <v>0</v>
      </c>
      <c r="V10" s="231">
        <v>9463730.8499999996</v>
      </c>
      <c r="W10" s="231">
        <v>0</v>
      </c>
      <c r="X10" s="231">
        <v>26660393.859999999</v>
      </c>
      <c r="Y10" s="231">
        <v>512616.28</v>
      </c>
      <c r="Z10" s="231">
        <v>1536573.96</v>
      </c>
      <c r="AA10" s="231">
        <v>9976706.4100000001</v>
      </c>
      <c r="AB10" s="231">
        <v>0</v>
      </c>
      <c r="AC10" s="231">
        <v>103825.18</v>
      </c>
      <c r="AD10" s="231">
        <v>0</v>
      </c>
      <c r="AE10" s="231">
        <f t="shared" si="0"/>
        <v>253074487.92999998</v>
      </c>
    </row>
    <row r="11" spans="2:31" s="225" customFormat="1" ht="19.75" customHeight="1" x14ac:dyDescent="0.15">
      <c r="C11" s="229">
        <v>3</v>
      </c>
      <c r="D11" s="230" t="s">
        <v>13</v>
      </c>
      <c r="E11" s="232">
        <v>0</v>
      </c>
      <c r="F11" s="233">
        <v>146286632.47</v>
      </c>
      <c r="G11" s="232">
        <v>5131728.43</v>
      </c>
      <c r="H11" s="233">
        <v>3393069.45</v>
      </c>
      <c r="I11" s="232">
        <v>21844978.18</v>
      </c>
      <c r="J11" s="233">
        <v>6992484.8099999996</v>
      </c>
      <c r="K11" s="232">
        <v>4463301.9800000004</v>
      </c>
      <c r="L11" s="233">
        <v>-500000</v>
      </c>
      <c r="M11" s="232">
        <v>6734168.7800000003</v>
      </c>
      <c r="N11" s="233">
        <v>161064446.38999999</v>
      </c>
      <c r="O11" s="232">
        <v>129061913.89</v>
      </c>
      <c r="P11" s="233">
        <v>139902486.88999999</v>
      </c>
      <c r="Q11" s="232">
        <v>2880237.34</v>
      </c>
      <c r="R11" s="233">
        <v>3834252.41</v>
      </c>
      <c r="S11" s="232">
        <v>0</v>
      </c>
      <c r="T11" s="233">
        <v>68658</v>
      </c>
      <c r="U11" s="232">
        <v>0</v>
      </c>
      <c r="V11" s="233">
        <v>0</v>
      </c>
      <c r="W11" s="232">
        <v>1364555.94</v>
      </c>
      <c r="X11" s="233">
        <v>0</v>
      </c>
      <c r="Y11" s="233">
        <v>5464103.3600000003</v>
      </c>
      <c r="Z11" s="233">
        <v>19102591.5</v>
      </c>
      <c r="AA11" s="232">
        <v>0</v>
      </c>
      <c r="AB11" s="233">
        <v>0</v>
      </c>
      <c r="AC11" s="232">
        <v>104926.88</v>
      </c>
      <c r="AD11" s="232">
        <v>0</v>
      </c>
      <c r="AE11" s="231">
        <f t="shared" si="0"/>
        <v>657194536.70000005</v>
      </c>
    </row>
    <row r="12" spans="2:31" s="225" customFormat="1" ht="19.75" customHeight="1" x14ac:dyDescent="0.15">
      <c r="C12" s="229">
        <v>4</v>
      </c>
      <c r="D12" s="230" t="s">
        <v>14</v>
      </c>
      <c r="E12" s="231">
        <v>0</v>
      </c>
      <c r="F12" s="231">
        <v>87774.43</v>
      </c>
      <c r="G12" s="231">
        <v>-434.1</v>
      </c>
      <c r="H12" s="231">
        <v>2435011.52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4115815.23</v>
      </c>
      <c r="Q12" s="231">
        <v>0</v>
      </c>
      <c r="R12" s="231">
        <v>173434.07</v>
      </c>
      <c r="S12" s="231">
        <v>0</v>
      </c>
      <c r="T12" s="231">
        <v>0</v>
      </c>
      <c r="U12" s="231">
        <v>0</v>
      </c>
      <c r="V12" s="231">
        <v>0</v>
      </c>
      <c r="W12" s="231">
        <v>0</v>
      </c>
      <c r="X12" s="231">
        <v>0</v>
      </c>
      <c r="Y12" s="231">
        <v>0</v>
      </c>
      <c r="Z12" s="231">
        <v>0</v>
      </c>
      <c r="AA12" s="231">
        <v>0</v>
      </c>
      <c r="AB12" s="231">
        <v>0</v>
      </c>
      <c r="AC12" s="231">
        <v>0</v>
      </c>
      <c r="AD12" s="231">
        <v>0</v>
      </c>
      <c r="AE12" s="231">
        <f t="shared" si="0"/>
        <v>6811601.1500000004</v>
      </c>
    </row>
    <row r="13" spans="2:31" s="225" customFormat="1" ht="19.75" customHeight="1" x14ac:dyDescent="0.15">
      <c r="C13" s="229">
        <v>5</v>
      </c>
      <c r="D13" s="230" t="s">
        <v>211</v>
      </c>
      <c r="E13" s="232">
        <v>0</v>
      </c>
      <c r="F13" s="233">
        <v>479876.61</v>
      </c>
      <c r="G13" s="232">
        <v>-102056.9</v>
      </c>
      <c r="H13" s="233">
        <v>0</v>
      </c>
      <c r="I13" s="232">
        <v>0</v>
      </c>
      <c r="J13" s="233">
        <v>0</v>
      </c>
      <c r="K13" s="232">
        <v>0</v>
      </c>
      <c r="L13" s="233">
        <v>0</v>
      </c>
      <c r="M13" s="232">
        <v>0</v>
      </c>
      <c r="N13" s="233">
        <v>8017172.7199999997</v>
      </c>
      <c r="O13" s="232">
        <v>3430199.85</v>
      </c>
      <c r="P13" s="233">
        <v>6589242.7199999997</v>
      </c>
      <c r="Q13" s="232">
        <v>573677.29</v>
      </c>
      <c r="R13" s="233">
        <v>0</v>
      </c>
      <c r="S13" s="232">
        <v>0</v>
      </c>
      <c r="T13" s="233">
        <v>0</v>
      </c>
      <c r="U13" s="232">
        <v>0</v>
      </c>
      <c r="V13" s="233">
        <v>0</v>
      </c>
      <c r="W13" s="232">
        <v>0</v>
      </c>
      <c r="X13" s="233">
        <v>0</v>
      </c>
      <c r="Y13" s="233">
        <v>0</v>
      </c>
      <c r="Z13" s="233">
        <v>0</v>
      </c>
      <c r="AA13" s="232">
        <v>0</v>
      </c>
      <c r="AB13" s="233">
        <v>0</v>
      </c>
      <c r="AC13" s="232">
        <v>0</v>
      </c>
      <c r="AD13" s="232">
        <v>0</v>
      </c>
      <c r="AE13" s="231">
        <f t="shared" si="0"/>
        <v>18988112.289999999</v>
      </c>
    </row>
    <row r="14" spans="2:31" s="225" customFormat="1" ht="19.75" customHeight="1" x14ac:dyDescent="0.15">
      <c r="C14" s="229">
        <v>6</v>
      </c>
      <c r="D14" s="230" t="s">
        <v>15</v>
      </c>
      <c r="E14" s="231">
        <v>6366783.0300000003</v>
      </c>
      <c r="F14" s="231">
        <v>86757574.640000001</v>
      </c>
      <c r="G14" s="231">
        <v>-2000000</v>
      </c>
      <c r="H14" s="231">
        <v>2900000</v>
      </c>
      <c r="I14" s="231">
        <v>7716000</v>
      </c>
      <c r="J14" s="231">
        <v>2950000</v>
      </c>
      <c r="K14" s="231">
        <v>6256386.1900000004</v>
      </c>
      <c r="L14" s="231">
        <v>0</v>
      </c>
      <c r="M14" s="231">
        <v>1800000</v>
      </c>
      <c r="N14" s="231">
        <v>0</v>
      </c>
      <c r="O14" s="231">
        <v>0</v>
      </c>
      <c r="P14" s="231">
        <v>13402648.970000001</v>
      </c>
      <c r="Q14" s="231">
        <v>28531154.079999998</v>
      </c>
      <c r="R14" s="231">
        <v>7885811.6100000003</v>
      </c>
      <c r="S14" s="231">
        <v>272641.98</v>
      </c>
      <c r="T14" s="231">
        <v>0</v>
      </c>
      <c r="U14" s="231">
        <v>4047875.49</v>
      </c>
      <c r="V14" s="231">
        <v>2000000</v>
      </c>
      <c r="W14" s="231">
        <v>250000</v>
      </c>
      <c r="X14" s="231">
        <v>2300000</v>
      </c>
      <c r="Y14" s="231">
        <v>2750000</v>
      </c>
      <c r="Z14" s="231">
        <v>0</v>
      </c>
      <c r="AA14" s="231">
        <v>151900000</v>
      </c>
      <c r="AB14" s="231">
        <v>0</v>
      </c>
      <c r="AC14" s="231">
        <v>147.12</v>
      </c>
      <c r="AD14" s="231">
        <v>0</v>
      </c>
      <c r="AE14" s="231">
        <f t="shared" si="0"/>
        <v>326087023.11000001</v>
      </c>
    </row>
    <row r="15" spans="2:31" s="225" customFormat="1" ht="19.75" customHeight="1" x14ac:dyDescent="0.15">
      <c r="C15" s="229">
        <v>7</v>
      </c>
      <c r="D15" s="230" t="s">
        <v>16</v>
      </c>
      <c r="E15" s="232">
        <v>1083333.2</v>
      </c>
      <c r="F15" s="233">
        <v>5473725.1299999999</v>
      </c>
      <c r="G15" s="232">
        <v>2350866.65</v>
      </c>
      <c r="H15" s="233">
        <v>3767715.51</v>
      </c>
      <c r="I15" s="232">
        <v>4151855.76</v>
      </c>
      <c r="J15" s="233">
        <v>306316.73</v>
      </c>
      <c r="K15" s="232">
        <v>741160.58</v>
      </c>
      <c r="L15" s="233">
        <v>-278969.76</v>
      </c>
      <c r="M15" s="232">
        <v>395865.44</v>
      </c>
      <c r="N15" s="233">
        <v>0</v>
      </c>
      <c r="O15" s="232">
        <v>6586861.9800000004</v>
      </c>
      <c r="P15" s="233">
        <v>0</v>
      </c>
      <c r="Q15" s="232">
        <v>148474.57999999999</v>
      </c>
      <c r="R15" s="233">
        <v>640079.68000000005</v>
      </c>
      <c r="S15" s="232">
        <v>2313036.2999999998</v>
      </c>
      <c r="T15" s="233">
        <v>108488.45</v>
      </c>
      <c r="U15" s="232">
        <v>0</v>
      </c>
      <c r="V15" s="233">
        <v>4479536.5599999996</v>
      </c>
      <c r="W15" s="232">
        <v>4763158.68</v>
      </c>
      <c r="X15" s="233">
        <v>0</v>
      </c>
      <c r="Y15" s="233">
        <v>826206.14</v>
      </c>
      <c r="Z15" s="233">
        <v>885424.09</v>
      </c>
      <c r="AA15" s="232">
        <v>20908.580000000002</v>
      </c>
      <c r="AB15" s="233">
        <v>-187310</v>
      </c>
      <c r="AC15" s="232">
        <v>2048024.67</v>
      </c>
      <c r="AD15" s="232">
        <v>2402.94</v>
      </c>
      <c r="AE15" s="231">
        <f t="shared" si="0"/>
        <v>40627161.890000001</v>
      </c>
    </row>
    <row r="16" spans="2:31" s="225" customFormat="1" ht="19.75" customHeight="1" x14ac:dyDescent="0.15">
      <c r="C16" s="229">
        <v>8</v>
      </c>
      <c r="D16" s="230" t="s">
        <v>17</v>
      </c>
      <c r="E16" s="231">
        <v>0</v>
      </c>
      <c r="F16" s="231">
        <v>60265666.18</v>
      </c>
      <c r="G16" s="231">
        <v>-7995.46</v>
      </c>
      <c r="H16" s="231">
        <v>0</v>
      </c>
      <c r="I16" s="231">
        <v>0</v>
      </c>
      <c r="J16" s="231">
        <v>0</v>
      </c>
      <c r="K16" s="231">
        <v>2073274</v>
      </c>
      <c r="L16" s="231">
        <v>0</v>
      </c>
      <c r="M16" s="231">
        <v>0</v>
      </c>
      <c r="N16" s="231">
        <v>0</v>
      </c>
      <c r="O16" s="231">
        <v>81852561.599999994</v>
      </c>
      <c r="P16" s="231">
        <v>0</v>
      </c>
      <c r="Q16" s="231">
        <v>0</v>
      </c>
      <c r="R16" s="231">
        <v>28572.75</v>
      </c>
      <c r="S16" s="231">
        <v>0</v>
      </c>
      <c r="T16" s="231">
        <v>0</v>
      </c>
      <c r="U16" s="231">
        <v>0</v>
      </c>
      <c r="V16" s="231">
        <v>0</v>
      </c>
      <c r="W16" s="231">
        <v>35000</v>
      </c>
      <c r="X16" s="231">
        <v>0</v>
      </c>
      <c r="Y16" s="231">
        <v>0</v>
      </c>
      <c r="Z16" s="231">
        <v>1100000</v>
      </c>
      <c r="AA16" s="231">
        <v>0</v>
      </c>
      <c r="AB16" s="231">
        <v>0</v>
      </c>
      <c r="AC16" s="231">
        <v>0</v>
      </c>
      <c r="AD16" s="231">
        <v>0</v>
      </c>
      <c r="AE16" s="231">
        <f t="shared" si="0"/>
        <v>145347079.06999999</v>
      </c>
    </row>
    <row r="17" spans="3:31" s="225" customFormat="1" ht="19.75" customHeight="1" x14ac:dyDescent="0.15">
      <c r="C17" s="229">
        <v>9</v>
      </c>
      <c r="D17" s="230" t="s">
        <v>13</v>
      </c>
      <c r="E17" s="232">
        <v>0</v>
      </c>
      <c r="F17" s="233">
        <v>60265666.18</v>
      </c>
      <c r="G17" s="232">
        <v>-7995.46</v>
      </c>
      <c r="H17" s="233">
        <v>0</v>
      </c>
      <c r="I17" s="232">
        <v>0</v>
      </c>
      <c r="J17" s="233">
        <v>0</v>
      </c>
      <c r="K17" s="232">
        <v>2073274</v>
      </c>
      <c r="L17" s="233">
        <v>0</v>
      </c>
      <c r="M17" s="232">
        <v>0</v>
      </c>
      <c r="N17" s="233">
        <v>0</v>
      </c>
      <c r="O17" s="232">
        <v>81852561.599999994</v>
      </c>
      <c r="P17" s="233">
        <v>0</v>
      </c>
      <c r="Q17" s="232">
        <v>0</v>
      </c>
      <c r="R17" s="233">
        <v>28572.75</v>
      </c>
      <c r="S17" s="232">
        <v>0</v>
      </c>
      <c r="T17" s="233">
        <v>0</v>
      </c>
      <c r="U17" s="232">
        <v>0</v>
      </c>
      <c r="V17" s="233">
        <v>0</v>
      </c>
      <c r="W17" s="232">
        <v>35000</v>
      </c>
      <c r="X17" s="233">
        <v>0</v>
      </c>
      <c r="Y17" s="233">
        <v>0</v>
      </c>
      <c r="Z17" s="233">
        <v>1100000</v>
      </c>
      <c r="AA17" s="232">
        <v>0</v>
      </c>
      <c r="AB17" s="233">
        <v>0</v>
      </c>
      <c r="AC17" s="232">
        <v>0</v>
      </c>
      <c r="AD17" s="232">
        <v>0</v>
      </c>
      <c r="AE17" s="231">
        <f t="shared" si="0"/>
        <v>145347079.06999999</v>
      </c>
    </row>
    <row r="18" spans="3:31" s="225" customFormat="1" ht="19.75" customHeight="1" x14ac:dyDescent="0.15">
      <c r="C18" s="229">
        <v>10</v>
      </c>
      <c r="D18" s="230" t="s">
        <v>14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1">
        <v>0</v>
      </c>
      <c r="W18" s="231">
        <v>0</v>
      </c>
      <c r="X18" s="231">
        <v>0</v>
      </c>
      <c r="Y18" s="231">
        <v>0</v>
      </c>
      <c r="Z18" s="231">
        <v>0</v>
      </c>
      <c r="AA18" s="231">
        <v>0</v>
      </c>
      <c r="AB18" s="231">
        <v>0</v>
      </c>
      <c r="AC18" s="231">
        <v>0</v>
      </c>
      <c r="AD18" s="231">
        <v>0</v>
      </c>
      <c r="AE18" s="231">
        <f t="shared" si="0"/>
        <v>0</v>
      </c>
    </row>
    <row r="19" spans="3:31" s="225" customFormat="1" ht="19.75" customHeight="1" x14ac:dyDescent="0.15">
      <c r="C19" s="229">
        <v>11</v>
      </c>
      <c r="D19" s="230" t="s">
        <v>18</v>
      </c>
      <c r="E19" s="232">
        <v>498339.55</v>
      </c>
      <c r="F19" s="233">
        <v>9874866.2300000004</v>
      </c>
      <c r="G19" s="232">
        <v>2525312.59</v>
      </c>
      <c r="H19" s="233">
        <v>894230.65</v>
      </c>
      <c r="I19" s="232">
        <v>508878.77</v>
      </c>
      <c r="J19" s="233">
        <v>110307.84</v>
      </c>
      <c r="K19" s="232">
        <v>620790.59</v>
      </c>
      <c r="L19" s="233">
        <v>2140971.5499999998</v>
      </c>
      <c r="M19" s="232">
        <v>886553.33</v>
      </c>
      <c r="N19" s="233">
        <v>15749358.65</v>
      </c>
      <c r="O19" s="232">
        <v>16462156.1</v>
      </c>
      <c r="P19" s="233">
        <v>5341518.91</v>
      </c>
      <c r="Q19" s="232">
        <v>7707084.2699999996</v>
      </c>
      <c r="R19" s="233">
        <v>489840.85</v>
      </c>
      <c r="S19" s="232">
        <v>179274.38</v>
      </c>
      <c r="T19" s="233">
        <v>37413.82</v>
      </c>
      <c r="U19" s="232">
        <v>2909139.02</v>
      </c>
      <c r="V19" s="233">
        <v>285763.57</v>
      </c>
      <c r="W19" s="232">
        <v>1007739.49</v>
      </c>
      <c r="X19" s="233">
        <v>1079944.33</v>
      </c>
      <c r="Y19" s="233">
        <v>151410.18</v>
      </c>
      <c r="Z19" s="233">
        <v>775408.17</v>
      </c>
      <c r="AA19" s="232">
        <v>6113029.0199999996</v>
      </c>
      <c r="AB19" s="233">
        <v>-241116.1</v>
      </c>
      <c r="AC19" s="232">
        <v>-1108596.56</v>
      </c>
      <c r="AD19" s="232">
        <v>319116.38</v>
      </c>
      <c r="AE19" s="231">
        <f t="shared" si="0"/>
        <v>75318735.579999998</v>
      </c>
    </row>
    <row r="20" spans="3:31" s="225" customFormat="1" ht="19.75" customHeight="1" x14ac:dyDescent="0.15">
      <c r="C20" s="229">
        <v>12</v>
      </c>
      <c r="D20" s="230" t="s">
        <v>19</v>
      </c>
      <c r="E20" s="231">
        <v>498339.55</v>
      </c>
      <c r="F20" s="231">
        <v>9874866.2300000004</v>
      </c>
      <c r="G20" s="231">
        <v>2525312.59</v>
      </c>
      <c r="H20" s="231">
        <v>894230.65</v>
      </c>
      <c r="I20" s="231">
        <v>508878.77</v>
      </c>
      <c r="J20" s="231">
        <v>110307.84</v>
      </c>
      <c r="K20" s="231">
        <v>620790.59</v>
      </c>
      <c r="L20" s="231">
        <v>2140971.5499999998</v>
      </c>
      <c r="M20" s="231">
        <v>886553.33</v>
      </c>
      <c r="N20" s="231">
        <v>4281478.42</v>
      </c>
      <c r="O20" s="231">
        <v>16462156.1</v>
      </c>
      <c r="P20" s="231">
        <v>5341518.91</v>
      </c>
      <c r="Q20" s="231">
        <v>7707084.2699999996</v>
      </c>
      <c r="R20" s="231">
        <v>489840.85</v>
      </c>
      <c r="S20" s="231">
        <v>179274.38</v>
      </c>
      <c r="T20" s="231">
        <v>37413.82</v>
      </c>
      <c r="U20" s="231">
        <v>2909139.02</v>
      </c>
      <c r="V20" s="231">
        <v>285763.57</v>
      </c>
      <c r="W20" s="231">
        <v>1007739.49</v>
      </c>
      <c r="X20" s="231">
        <v>1079944.33</v>
      </c>
      <c r="Y20" s="231">
        <v>151410.18</v>
      </c>
      <c r="Z20" s="231">
        <v>775408.17</v>
      </c>
      <c r="AA20" s="231">
        <v>6113029.0199999996</v>
      </c>
      <c r="AB20" s="231">
        <v>-241116.1</v>
      </c>
      <c r="AC20" s="231">
        <v>-1108596.56</v>
      </c>
      <c r="AD20" s="231">
        <v>319116.38</v>
      </c>
      <c r="AE20" s="231">
        <f t="shared" si="0"/>
        <v>63850855.350000009</v>
      </c>
    </row>
    <row r="21" spans="3:31" s="225" customFormat="1" ht="19.75" customHeight="1" x14ac:dyDescent="0.15">
      <c r="C21" s="229">
        <v>13</v>
      </c>
      <c r="D21" s="230" t="s">
        <v>20</v>
      </c>
      <c r="E21" s="232">
        <v>0</v>
      </c>
      <c r="F21" s="233">
        <v>0</v>
      </c>
      <c r="G21" s="232">
        <v>0</v>
      </c>
      <c r="H21" s="233">
        <v>0</v>
      </c>
      <c r="I21" s="232">
        <v>0</v>
      </c>
      <c r="J21" s="233">
        <v>0</v>
      </c>
      <c r="K21" s="232">
        <v>0</v>
      </c>
      <c r="L21" s="233">
        <v>0</v>
      </c>
      <c r="M21" s="232">
        <v>0</v>
      </c>
      <c r="N21" s="233">
        <v>11467880.23</v>
      </c>
      <c r="O21" s="232">
        <v>0</v>
      </c>
      <c r="P21" s="233">
        <v>0</v>
      </c>
      <c r="Q21" s="232">
        <v>0</v>
      </c>
      <c r="R21" s="233">
        <v>0</v>
      </c>
      <c r="S21" s="232">
        <v>0</v>
      </c>
      <c r="T21" s="233">
        <v>0</v>
      </c>
      <c r="U21" s="232">
        <v>0</v>
      </c>
      <c r="V21" s="233">
        <v>0</v>
      </c>
      <c r="W21" s="232">
        <v>0</v>
      </c>
      <c r="X21" s="233">
        <v>0</v>
      </c>
      <c r="Y21" s="233">
        <v>0</v>
      </c>
      <c r="Z21" s="233">
        <v>0</v>
      </c>
      <c r="AA21" s="232">
        <v>0</v>
      </c>
      <c r="AB21" s="233">
        <v>0</v>
      </c>
      <c r="AC21" s="232">
        <v>0</v>
      </c>
      <c r="AD21" s="232">
        <v>0</v>
      </c>
      <c r="AE21" s="231">
        <f t="shared" si="0"/>
        <v>11467880.23</v>
      </c>
    </row>
    <row r="22" spans="3:31" s="225" customFormat="1" ht="19.75" customHeight="1" x14ac:dyDescent="0.15">
      <c r="C22" s="229">
        <v>14</v>
      </c>
      <c r="D22" s="230" t="s">
        <v>21</v>
      </c>
      <c r="E22" s="231">
        <v>41670.199999999997</v>
      </c>
      <c r="F22" s="231">
        <v>166026921.84</v>
      </c>
      <c r="G22" s="231">
        <v>-9622704.3100000005</v>
      </c>
      <c r="H22" s="231">
        <v>14049906.75</v>
      </c>
      <c r="I22" s="231">
        <v>42337355.649999999</v>
      </c>
      <c r="J22" s="231">
        <v>9672001.2799999993</v>
      </c>
      <c r="K22" s="231">
        <v>6133619.3099999996</v>
      </c>
      <c r="L22" s="231">
        <v>-3789064.51</v>
      </c>
      <c r="M22" s="231">
        <v>2535678.33</v>
      </c>
      <c r="N22" s="231">
        <v>131826591.33</v>
      </c>
      <c r="O22" s="231">
        <v>71370273.180000007</v>
      </c>
      <c r="P22" s="231">
        <v>18409953.219999999</v>
      </c>
      <c r="Q22" s="231">
        <v>37247882.07</v>
      </c>
      <c r="R22" s="231">
        <v>10908028.52</v>
      </c>
      <c r="S22" s="231">
        <v>1579020.47</v>
      </c>
      <c r="T22" s="231">
        <v>42550.86</v>
      </c>
      <c r="U22" s="231">
        <v>3330607.73</v>
      </c>
      <c r="V22" s="231">
        <v>16479743.640000001</v>
      </c>
      <c r="W22" s="231">
        <v>23786859.309999999</v>
      </c>
      <c r="X22" s="231">
        <v>11486154.27</v>
      </c>
      <c r="Y22" s="231">
        <v>10658158.789999999</v>
      </c>
      <c r="Z22" s="231">
        <v>32631715.129999999</v>
      </c>
      <c r="AA22" s="231">
        <v>26276549.98</v>
      </c>
      <c r="AB22" s="231">
        <v>263540.3</v>
      </c>
      <c r="AC22" s="231">
        <v>-3496808.59</v>
      </c>
      <c r="AD22" s="231">
        <v>-491819.8</v>
      </c>
      <c r="AE22" s="231">
        <f t="shared" si="0"/>
        <v>619694384.94999993</v>
      </c>
    </row>
    <row r="23" spans="3:31" s="225" customFormat="1" ht="19.75" customHeight="1" x14ac:dyDescent="0.15">
      <c r="C23" s="229">
        <v>15</v>
      </c>
      <c r="D23" s="230" t="s">
        <v>22</v>
      </c>
      <c r="E23" s="232">
        <v>11719.4</v>
      </c>
      <c r="F23" s="233">
        <v>87325465.159999996</v>
      </c>
      <c r="G23" s="232">
        <v>-9743762.9199999999</v>
      </c>
      <c r="H23" s="233">
        <v>12895198.890000001</v>
      </c>
      <c r="I23" s="232">
        <v>14650756.26</v>
      </c>
      <c r="J23" s="233">
        <v>5944113.5499999998</v>
      </c>
      <c r="K23" s="232">
        <v>4399065.21</v>
      </c>
      <c r="L23" s="233">
        <v>-1266230.25</v>
      </c>
      <c r="M23" s="232">
        <v>1790208.35</v>
      </c>
      <c r="N23" s="233">
        <v>58144537.109999999</v>
      </c>
      <c r="O23" s="232">
        <v>40310630.259999998</v>
      </c>
      <c r="P23" s="233">
        <v>9473112.1199999992</v>
      </c>
      <c r="Q23" s="232">
        <v>27077483.960000001</v>
      </c>
      <c r="R23" s="233">
        <v>4440862.2</v>
      </c>
      <c r="S23" s="232">
        <v>907341.7</v>
      </c>
      <c r="T23" s="233">
        <v>-135673.79999999999</v>
      </c>
      <c r="U23" s="232">
        <v>1671157.71</v>
      </c>
      <c r="V23" s="233">
        <v>1582082.73</v>
      </c>
      <c r="W23" s="232">
        <v>9735752.1099999994</v>
      </c>
      <c r="X23" s="233">
        <v>1272400.78</v>
      </c>
      <c r="Y23" s="233">
        <v>4444932.2</v>
      </c>
      <c r="Z23" s="233">
        <v>6429312.4800000004</v>
      </c>
      <c r="AA23" s="232">
        <v>14644844.33</v>
      </c>
      <c r="AB23" s="233">
        <v>142813.20000000001</v>
      </c>
      <c r="AC23" s="232">
        <v>-3831926.34</v>
      </c>
      <c r="AD23" s="232">
        <v>-489375.64</v>
      </c>
      <c r="AE23" s="231">
        <f t="shared" si="0"/>
        <v>291826820.75999993</v>
      </c>
    </row>
    <row r="24" spans="3:31" s="225" customFormat="1" ht="19.75" customHeight="1" x14ac:dyDescent="0.15">
      <c r="C24" s="229">
        <v>16</v>
      </c>
      <c r="D24" s="230" t="s">
        <v>23</v>
      </c>
      <c r="E24" s="231">
        <v>11719.4</v>
      </c>
      <c r="F24" s="231">
        <v>77688645.459999993</v>
      </c>
      <c r="G24" s="231">
        <v>-9743762.9199999999</v>
      </c>
      <c r="H24" s="231">
        <v>13680667.43</v>
      </c>
      <c r="I24" s="231">
        <v>15708753.15</v>
      </c>
      <c r="J24" s="231">
        <v>6219289.7599999998</v>
      </c>
      <c r="K24" s="231">
        <v>4490635.0599999996</v>
      </c>
      <c r="L24" s="231">
        <v>-1266230.25</v>
      </c>
      <c r="M24" s="231">
        <v>1789093.03</v>
      </c>
      <c r="N24" s="231">
        <v>60864089.759999998</v>
      </c>
      <c r="O24" s="231">
        <v>42828074.170000002</v>
      </c>
      <c r="P24" s="231">
        <v>9473112.1199999992</v>
      </c>
      <c r="Q24" s="231">
        <v>24437457.82</v>
      </c>
      <c r="R24" s="231">
        <v>5157861.54</v>
      </c>
      <c r="S24" s="231">
        <v>937589.7</v>
      </c>
      <c r="T24" s="231">
        <v>-135673.79999999999</v>
      </c>
      <c r="U24" s="231">
        <v>1671157.71</v>
      </c>
      <c r="V24" s="231">
        <v>1582082.73</v>
      </c>
      <c r="W24" s="231">
        <v>9760752.1099999994</v>
      </c>
      <c r="X24" s="231">
        <v>1289600.78</v>
      </c>
      <c r="Y24" s="231">
        <v>4610140.4000000004</v>
      </c>
      <c r="Z24" s="231">
        <v>6446070.1200000001</v>
      </c>
      <c r="AA24" s="231">
        <v>12502179.68</v>
      </c>
      <c r="AB24" s="231">
        <v>142813.20000000001</v>
      </c>
      <c r="AC24" s="231">
        <v>-3803386.99</v>
      </c>
      <c r="AD24" s="231">
        <v>-489375.64</v>
      </c>
      <c r="AE24" s="231">
        <f t="shared" si="0"/>
        <v>285853355.52999997</v>
      </c>
    </row>
    <row r="25" spans="3:31" s="225" customFormat="1" ht="19.75" customHeight="1" x14ac:dyDescent="0.15">
      <c r="C25" s="229">
        <v>17</v>
      </c>
      <c r="D25" s="230" t="s">
        <v>24</v>
      </c>
      <c r="E25" s="232">
        <v>0</v>
      </c>
      <c r="F25" s="233">
        <v>0</v>
      </c>
      <c r="G25" s="232">
        <v>0</v>
      </c>
      <c r="H25" s="233">
        <v>169347.44</v>
      </c>
      <c r="I25" s="232">
        <v>0</v>
      </c>
      <c r="J25" s="233">
        <v>0</v>
      </c>
      <c r="K25" s="232">
        <v>0</v>
      </c>
      <c r="L25" s="233">
        <v>0</v>
      </c>
      <c r="M25" s="232">
        <v>0</v>
      </c>
      <c r="N25" s="233">
        <v>0</v>
      </c>
      <c r="O25" s="232">
        <v>0</v>
      </c>
      <c r="P25" s="233">
        <v>0</v>
      </c>
      <c r="Q25" s="232">
        <v>2011719.66</v>
      </c>
      <c r="R25" s="233">
        <v>0</v>
      </c>
      <c r="S25" s="232">
        <v>0</v>
      </c>
      <c r="T25" s="233">
        <v>0</v>
      </c>
      <c r="U25" s="232">
        <v>0</v>
      </c>
      <c r="V25" s="233">
        <v>0</v>
      </c>
      <c r="W25" s="232">
        <v>0</v>
      </c>
      <c r="X25" s="233">
        <v>0</v>
      </c>
      <c r="Y25" s="233">
        <v>0</v>
      </c>
      <c r="Z25" s="233">
        <v>0</v>
      </c>
      <c r="AA25" s="232">
        <v>0</v>
      </c>
      <c r="AB25" s="233">
        <v>0</v>
      </c>
      <c r="AC25" s="232">
        <v>0</v>
      </c>
      <c r="AD25" s="232">
        <v>0</v>
      </c>
      <c r="AE25" s="231">
        <f t="shared" si="0"/>
        <v>2181067.1</v>
      </c>
    </row>
    <row r="26" spans="3:31" s="225" customFormat="1" ht="19.75" customHeight="1" x14ac:dyDescent="0.15">
      <c r="C26" s="229">
        <v>18</v>
      </c>
      <c r="D26" s="230" t="s">
        <v>212</v>
      </c>
      <c r="E26" s="231">
        <v>0</v>
      </c>
      <c r="F26" s="231">
        <v>11121020.41</v>
      </c>
      <c r="G26" s="231">
        <v>0</v>
      </c>
      <c r="H26" s="231">
        <v>0</v>
      </c>
      <c r="I26" s="231">
        <v>0</v>
      </c>
      <c r="J26" s="231">
        <v>0</v>
      </c>
      <c r="K26" s="231">
        <v>0</v>
      </c>
      <c r="L26" s="231">
        <v>0</v>
      </c>
      <c r="M26" s="231">
        <v>0</v>
      </c>
      <c r="N26" s="231">
        <v>0</v>
      </c>
      <c r="O26" s="231">
        <v>-2183986.27</v>
      </c>
      <c r="P26" s="231">
        <v>0</v>
      </c>
      <c r="Q26" s="231">
        <v>2101550.0800000001</v>
      </c>
      <c r="R26" s="231">
        <v>0</v>
      </c>
      <c r="S26" s="231">
        <v>0</v>
      </c>
      <c r="T26" s="231">
        <v>0</v>
      </c>
      <c r="U26" s="231">
        <v>0</v>
      </c>
      <c r="V26" s="231">
        <v>0</v>
      </c>
      <c r="W26" s="231">
        <v>0</v>
      </c>
      <c r="X26" s="231">
        <v>0</v>
      </c>
      <c r="Y26" s="231">
        <v>0</v>
      </c>
      <c r="Z26" s="231">
        <v>0</v>
      </c>
      <c r="AA26" s="231">
        <v>2145921.9500000002</v>
      </c>
      <c r="AB26" s="231">
        <v>0</v>
      </c>
      <c r="AC26" s="231">
        <v>0</v>
      </c>
      <c r="AD26" s="231">
        <v>0</v>
      </c>
      <c r="AE26" s="231">
        <f t="shared" si="0"/>
        <v>13184506.170000002</v>
      </c>
    </row>
    <row r="27" spans="3:31" s="225" customFormat="1" ht="19.75" customHeight="1" x14ac:dyDescent="0.15">
      <c r="C27" s="229">
        <v>19</v>
      </c>
      <c r="D27" s="230" t="s">
        <v>213</v>
      </c>
      <c r="E27" s="232">
        <v>0</v>
      </c>
      <c r="F27" s="233">
        <v>-1484200.71</v>
      </c>
      <c r="G27" s="232">
        <v>0</v>
      </c>
      <c r="H27" s="233">
        <v>-954815.98</v>
      </c>
      <c r="I27" s="232">
        <v>-1057996.8899999999</v>
      </c>
      <c r="J27" s="233">
        <v>-275176.21000000002</v>
      </c>
      <c r="K27" s="232">
        <v>-91569.85</v>
      </c>
      <c r="L27" s="233">
        <v>0</v>
      </c>
      <c r="M27" s="232">
        <v>1115.32</v>
      </c>
      <c r="N27" s="233">
        <v>-2719552.65</v>
      </c>
      <c r="O27" s="232">
        <v>-333457.64</v>
      </c>
      <c r="P27" s="233">
        <v>0</v>
      </c>
      <c r="Q27" s="232">
        <v>-1473243.6</v>
      </c>
      <c r="R27" s="233">
        <v>-716999.34</v>
      </c>
      <c r="S27" s="232">
        <v>-30248</v>
      </c>
      <c r="T27" s="233">
        <v>0</v>
      </c>
      <c r="U27" s="232">
        <v>0</v>
      </c>
      <c r="V27" s="233">
        <v>0</v>
      </c>
      <c r="W27" s="232">
        <v>-25000</v>
      </c>
      <c r="X27" s="233">
        <v>-17200</v>
      </c>
      <c r="Y27" s="233">
        <v>-165208.20000000001</v>
      </c>
      <c r="Z27" s="233">
        <v>-16757.64</v>
      </c>
      <c r="AA27" s="232">
        <v>-3257.3</v>
      </c>
      <c r="AB27" s="233">
        <v>0</v>
      </c>
      <c r="AC27" s="232">
        <v>-28539.35</v>
      </c>
      <c r="AD27" s="232">
        <v>0</v>
      </c>
      <c r="AE27" s="231">
        <f t="shared" si="0"/>
        <v>-9392108.040000001</v>
      </c>
    </row>
    <row r="28" spans="3:31" s="225" customFormat="1" ht="19.75" customHeight="1" x14ac:dyDescent="0.15">
      <c r="C28" s="229">
        <v>20</v>
      </c>
      <c r="D28" s="230" t="s">
        <v>25</v>
      </c>
      <c r="E28" s="231">
        <v>29950.799999999999</v>
      </c>
      <c r="F28" s="231">
        <v>3052787.91</v>
      </c>
      <c r="G28" s="231">
        <v>705697.47</v>
      </c>
      <c r="H28" s="231">
        <v>473354.52</v>
      </c>
      <c r="I28" s="231">
        <v>4119909.56</v>
      </c>
      <c r="J28" s="231">
        <v>511688.68</v>
      </c>
      <c r="K28" s="231">
        <v>41869.14</v>
      </c>
      <c r="L28" s="231">
        <v>-2401635.9</v>
      </c>
      <c r="M28" s="231">
        <v>333632.86</v>
      </c>
      <c r="N28" s="231">
        <v>14831494.529999999</v>
      </c>
      <c r="O28" s="231">
        <v>737280.46</v>
      </c>
      <c r="P28" s="231">
        <v>4025075.81</v>
      </c>
      <c r="Q28" s="231">
        <v>6881989.4900000002</v>
      </c>
      <c r="R28" s="231">
        <v>3017480.85</v>
      </c>
      <c r="S28" s="231">
        <v>671678.77</v>
      </c>
      <c r="T28" s="231">
        <v>-2050.84</v>
      </c>
      <c r="U28" s="231">
        <v>188743.21</v>
      </c>
      <c r="V28" s="231">
        <v>73046.02</v>
      </c>
      <c r="W28" s="231">
        <v>381884.11</v>
      </c>
      <c r="X28" s="231">
        <v>371417.83</v>
      </c>
      <c r="Y28" s="231">
        <v>622235.14</v>
      </c>
      <c r="Z28" s="231">
        <v>5539007.7599999998</v>
      </c>
      <c r="AA28" s="231">
        <v>2392756.1800000002</v>
      </c>
      <c r="AB28" s="231">
        <v>291953</v>
      </c>
      <c r="AC28" s="231">
        <v>-58065.58</v>
      </c>
      <c r="AD28" s="231">
        <v>-704</v>
      </c>
      <c r="AE28" s="231">
        <f t="shared" si="0"/>
        <v>46832477.780000001</v>
      </c>
    </row>
    <row r="29" spans="3:31" s="225" customFormat="1" ht="19.75" customHeight="1" x14ac:dyDescent="0.15">
      <c r="C29" s="229">
        <v>21</v>
      </c>
      <c r="D29" s="230" t="s">
        <v>26</v>
      </c>
      <c r="E29" s="232">
        <v>0</v>
      </c>
      <c r="F29" s="233">
        <v>73873.899999999994</v>
      </c>
      <c r="G29" s="232">
        <v>127643.63</v>
      </c>
      <c r="H29" s="233">
        <v>50490.9</v>
      </c>
      <c r="I29" s="232">
        <v>10846.18</v>
      </c>
      <c r="J29" s="233">
        <v>15609.19</v>
      </c>
      <c r="K29" s="232">
        <v>0</v>
      </c>
      <c r="L29" s="233">
        <v>0</v>
      </c>
      <c r="M29" s="232">
        <v>0</v>
      </c>
      <c r="N29" s="233">
        <v>305651.59000000003</v>
      </c>
      <c r="O29" s="232">
        <v>235152.72</v>
      </c>
      <c r="P29" s="233">
        <v>61564.65</v>
      </c>
      <c r="Q29" s="232">
        <v>474536.58</v>
      </c>
      <c r="R29" s="233">
        <v>0</v>
      </c>
      <c r="S29" s="232">
        <v>156525.73000000001</v>
      </c>
      <c r="T29" s="233">
        <v>0</v>
      </c>
      <c r="U29" s="232">
        <v>0</v>
      </c>
      <c r="V29" s="233">
        <v>0</v>
      </c>
      <c r="W29" s="232">
        <v>4885.01</v>
      </c>
      <c r="X29" s="233">
        <v>11700</v>
      </c>
      <c r="Y29" s="233">
        <v>49052.44</v>
      </c>
      <c r="Z29" s="233">
        <v>1010.99</v>
      </c>
      <c r="AA29" s="232">
        <v>993.5</v>
      </c>
      <c r="AB29" s="233">
        <v>-7549.3</v>
      </c>
      <c r="AC29" s="232">
        <v>3.74</v>
      </c>
      <c r="AD29" s="232">
        <v>0</v>
      </c>
      <c r="AE29" s="231">
        <f t="shared" si="0"/>
        <v>1571991.45</v>
      </c>
    </row>
    <row r="30" spans="3:31" s="225" customFormat="1" ht="19.75" customHeight="1" x14ac:dyDescent="0.15">
      <c r="C30" s="229">
        <v>22</v>
      </c>
      <c r="D30" s="230" t="s">
        <v>27</v>
      </c>
      <c r="E30" s="231">
        <v>15.91</v>
      </c>
      <c r="F30" s="231">
        <v>7220.96</v>
      </c>
      <c r="G30" s="231">
        <v>538602.86</v>
      </c>
      <c r="H30" s="231">
        <v>37651.83</v>
      </c>
      <c r="I30" s="231">
        <v>206219.48</v>
      </c>
      <c r="J30" s="231">
        <v>3283.98</v>
      </c>
      <c r="K30" s="231">
        <v>9545.7199999999993</v>
      </c>
      <c r="L30" s="231">
        <v>0</v>
      </c>
      <c r="M30" s="231">
        <v>6919.14</v>
      </c>
      <c r="N30" s="231">
        <v>146328.6</v>
      </c>
      <c r="O30" s="231">
        <v>135241.29999999999</v>
      </c>
      <c r="P30" s="231">
        <v>135514.72</v>
      </c>
      <c r="Q30" s="231">
        <v>-2346.46</v>
      </c>
      <c r="R30" s="231">
        <v>49233.75</v>
      </c>
      <c r="S30" s="231">
        <v>17201.28</v>
      </c>
      <c r="T30" s="231">
        <v>0</v>
      </c>
      <c r="U30" s="231">
        <v>4363.13</v>
      </c>
      <c r="V30" s="231">
        <v>0</v>
      </c>
      <c r="W30" s="231">
        <v>4126.25</v>
      </c>
      <c r="X30" s="231">
        <v>40</v>
      </c>
      <c r="Y30" s="231">
        <v>49981.89</v>
      </c>
      <c r="Z30" s="231">
        <v>88945.43</v>
      </c>
      <c r="AA30" s="231">
        <v>0</v>
      </c>
      <c r="AB30" s="231">
        <v>-156.1</v>
      </c>
      <c r="AC30" s="231">
        <v>-1382.6</v>
      </c>
      <c r="AD30" s="231">
        <v>-100</v>
      </c>
      <c r="AE30" s="231">
        <f t="shared" si="0"/>
        <v>1436451.0699999994</v>
      </c>
    </row>
    <row r="31" spans="3:31" s="225" customFormat="1" ht="19.75" customHeight="1" x14ac:dyDescent="0.15">
      <c r="C31" s="229">
        <v>23</v>
      </c>
      <c r="D31" s="230" t="s">
        <v>28</v>
      </c>
      <c r="E31" s="232">
        <v>0</v>
      </c>
      <c r="F31" s="233">
        <v>0</v>
      </c>
      <c r="G31" s="232">
        <v>0</v>
      </c>
      <c r="H31" s="233">
        <v>131979.29999999999</v>
      </c>
      <c r="I31" s="232">
        <v>2543049.2200000002</v>
      </c>
      <c r="J31" s="233">
        <v>2592.34</v>
      </c>
      <c r="K31" s="232">
        <v>900</v>
      </c>
      <c r="L31" s="233">
        <v>0</v>
      </c>
      <c r="M31" s="232">
        <v>0</v>
      </c>
      <c r="N31" s="233">
        <v>725478.45</v>
      </c>
      <c r="O31" s="232">
        <v>115398.39999999999</v>
      </c>
      <c r="P31" s="233">
        <v>12106.14</v>
      </c>
      <c r="Q31" s="232">
        <v>-182866.3</v>
      </c>
      <c r="R31" s="233">
        <v>90000</v>
      </c>
      <c r="S31" s="232">
        <v>0</v>
      </c>
      <c r="T31" s="233">
        <v>0</v>
      </c>
      <c r="U31" s="232">
        <v>450</v>
      </c>
      <c r="V31" s="233">
        <v>0</v>
      </c>
      <c r="W31" s="232">
        <v>0</v>
      </c>
      <c r="X31" s="233">
        <v>135363.07</v>
      </c>
      <c r="Y31" s="233">
        <v>0</v>
      </c>
      <c r="Z31" s="233">
        <v>4064650.12</v>
      </c>
      <c r="AA31" s="232">
        <v>0</v>
      </c>
      <c r="AB31" s="233">
        <v>210704.8</v>
      </c>
      <c r="AC31" s="232">
        <v>0</v>
      </c>
      <c r="AD31" s="232">
        <v>0</v>
      </c>
      <c r="AE31" s="231">
        <f t="shared" si="0"/>
        <v>7849805.54</v>
      </c>
    </row>
    <row r="32" spans="3:31" s="225" customFormat="1" ht="19.75" customHeight="1" x14ac:dyDescent="0.15">
      <c r="C32" s="229">
        <v>24</v>
      </c>
      <c r="D32" s="230" t="s">
        <v>29</v>
      </c>
      <c r="E32" s="231">
        <v>25528.73</v>
      </c>
      <c r="F32" s="231">
        <v>2054471.9</v>
      </c>
      <c r="G32" s="231">
        <v>279232.65000000002</v>
      </c>
      <c r="H32" s="231">
        <v>418.8</v>
      </c>
      <c r="I32" s="231">
        <v>96476.63</v>
      </c>
      <c r="J32" s="231">
        <v>182634.06</v>
      </c>
      <c r="K32" s="231">
        <v>31423.42</v>
      </c>
      <c r="L32" s="231">
        <v>-12995.35</v>
      </c>
      <c r="M32" s="231">
        <v>8666.68</v>
      </c>
      <c r="N32" s="231">
        <v>1420149.77</v>
      </c>
      <c r="O32" s="231">
        <v>52988.66</v>
      </c>
      <c r="P32" s="231">
        <v>2759543.02</v>
      </c>
      <c r="Q32" s="231">
        <v>2531714.2400000002</v>
      </c>
      <c r="R32" s="231">
        <v>190695.64</v>
      </c>
      <c r="S32" s="231">
        <v>497951.76</v>
      </c>
      <c r="T32" s="231">
        <v>35807.269999999997</v>
      </c>
      <c r="U32" s="231">
        <v>10214.64</v>
      </c>
      <c r="V32" s="231">
        <v>43053.08</v>
      </c>
      <c r="W32" s="231">
        <v>347745.28000000003</v>
      </c>
      <c r="X32" s="231">
        <v>198637.3</v>
      </c>
      <c r="Y32" s="231">
        <v>56814.720000000001</v>
      </c>
      <c r="Z32" s="231">
        <v>221990.65</v>
      </c>
      <c r="AA32" s="231">
        <v>2100434.9</v>
      </c>
      <c r="AB32" s="231">
        <v>88870</v>
      </c>
      <c r="AC32" s="231">
        <v>-56686.720000000001</v>
      </c>
      <c r="AD32" s="231">
        <v>0</v>
      </c>
      <c r="AE32" s="231">
        <f t="shared" si="0"/>
        <v>13165781.730000002</v>
      </c>
    </row>
    <row r="33" spans="3:31" s="225" customFormat="1" ht="19.75" customHeight="1" x14ac:dyDescent="0.15">
      <c r="C33" s="229">
        <v>25</v>
      </c>
      <c r="D33" s="230" t="s">
        <v>30</v>
      </c>
      <c r="E33" s="232">
        <v>4406.16</v>
      </c>
      <c r="F33" s="233">
        <v>917221.15</v>
      </c>
      <c r="G33" s="232">
        <v>-239781.67</v>
      </c>
      <c r="H33" s="233">
        <v>252813.69</v>
      </c>
      <c r="I33" s="232">
        <v>1263318.05</v>
      </c>
      <c r="J33" s="233">
        <v>307569.11</v>
      </c>
      <c r="K33" s="232">
        <v>0</v>
      </c>
      <c r="L33" s="233">
        <v>-2388640.5499999998</v>
      </c>
      <c r="M33" s="232">
        <v>318047.03999999998</v>
      </c>
      <c r="N33" s="233">
        <v>12233886.119999999</v>
      </c>
      <c r="O33" s="232">
        <v>198499.38</v>
      </c>
      <c r="P33" s="233">
        <v>1056347.28</v>
      </c>
      <c r="Q33" s="232">
        <v>4060951.43</v>
      </c>
      <c r="R33" s="233">
        <v>2687551.46</v>
      </c>
      <c r="S33" s="232">
        <v>0</v>
      </c>
      <c r="T33" s="233">
        <v>-37858.11</v>
      </c>
      <c r="U33" s="232">
        <v>173715.44</v>
      </c>
      <c r="V33" s="233">
        <v>29992.94</v>
      </c>
      <c r="W33" s="232">
        <v>25127.57</v>
      </c>
      <c r="X33" s="233">
        <v>25677.46</v>
      </c>
      <c r="Y33" s="233">
        <v>466386.09</v>
      </c>
      <c r="Z33" s="233">
        <v>1162410.57</v>
      </c>
      <c r="AA33" s="232">
        <v>291327.78000000003</v>
      </c>
      <c r="AB33" s="233">
        <v>83.6</v>
      </c>
      <c r="AC33" s="232">
        <v>0</v>
      </c>
      <c r="AD33" s="232">
        <v>-604</v>
      </c>
      <c r="AE33" s="231">
        <f t="shared" si="0"/>
        <v>22808447.99000001</v>
      </c>
    </row>
    <row r="34" spans="3:31" s="225" customFormat="1" ht="19.75" customHeight="1" x14ac:dyDescent="0.15">
      <c r="C34" s="229">
        <v>26</v>
      </c>
      <c r="D34" s="230" t="s">
        <v>31</v>
      </c>
      <c r="E34" s="231">
        <v>0</v>
      </c>
      <c r="F34" s="231">
        <v>10639145.060000001</v>
      </c>
      <c r="G34" s="231">
        <v>0</v>
      </c>
      <c r="H34" s="231">
        <v>35565.71</v>
      </c>
      <c r="I34" s="231">
        <v>2062821.01</v>
      </c>
      <c r="J34" s="231">
        <v>35169.39</v>
      </c>
      <c r="K34" s="231">
        <v>38846.82</v>
      </c>
      <c r="L34" s="231">
        <v>-676.45</v>
      </c>
      <c r="M34" s="231">
        <v>411837.12</v>
      </c>
      <c r="N34" s="231">
        <v>1922905.03</v>
      </c>
      <c r="O34" s="231">
        <v>1309551.1499999999</v>
      </c>
      <c r="P34" s="231">
        <v>0</v>
      </c>
      <c r="Q34" s="231">
        <v>1702271.38</v>
      </c>
      <c r="R34" s="231">
        <v>379.01</v>
      </c>
      <c r="S34" s="231">
        <v>0</v>
      </c>
      <c r="T34" s="231">
        <v>0</v>
      </c>
      <c r="U34" s="231">
        <v>29886.799999999999</v>
      </c>
      <c r="V34" s="231">
        <v>64810.720000000001</v>
      </c>
      <c r="W34" s="231">
        <v>2079448.89</v>
      </c>
      <c r="X34" s="231">
        <v>0</v>
      </c>
      <c r="Y34" s="231">
        <v>20719.32</v>
      </c>
      <c r="Z34" s="231">
        <v>221034.39</v>
      </c>
      <c r="AA34" s="231">
        <v>1099842.18</v>
      </c>
      <c r="AB34" s="231">
        <v>-116045.9</v>
      </c>
      <c r="AC34" s="231">
        <v>-12487.73</v>
      </c>
      <c r="AD34" s="231">
        <v>-1740.16</v>
      </c>
      <c r="AE34" s="231">
        <f t="shared" si="0"/>
        <v>21543283.740000006</v>
      </c>
    </row>
    <row r="35" spans="3:31" s="225" customFormat="1" ht="19.75" customHeight="1" x14ac:dyDescent="0.15">
      <c r="C35" s="229">
        <v>27</v>
      </c>
      <c r="D35" s="230" t="s">
        <v>32</v>
      </c>
      <c r="E35" s="232">
        <v>0</v>
      </c>
      <c r="F35" s="233">
        <v>2401548.4900000002</v>
      </c>
      <c r="G35" s="232">
        <v>-584638.86</v>
      </c>
      <c r="H35" s="233">
        <v>645787.63</v>
      </c>
      <c r="I35" s="232">
        <v>164024.20000000001</v>
      </c>
      <c r="J35" s="233">
        <v>0</v>
      </c>
      <c r="K35" s="232">
        <v>1111538.5900000001</v>
      </c>
      <c r="L35" s="233">
        <v>127280.2</v>
      </c>
      <c r="M35" s="232">
        <v>0</v>
      </c>
      <c r="N35" s="233">
        <v>20493658.32</v>
      </c>
      <c r="O35" s="232">
        <v>6007828.3300000001</v>
      </c>
      <c r="P35" s="233">
        <v>3698764.08</v>
      </c>
      <c r="Q35" s="232">
        <v>307170.23</v>
      </c>
      <c r="R35" s="233">
        <v>0</v>
      </c>
      <c r="S35" s="232">
        <v>0</v>
      </c>
      <c r="T35" s="233">
        <v>0</v>
      </c>
      <c r="U35" s="232">
        <v>1440820.01</v>
      </c>
      <c r="V35" s="233">
        <v>6562820.8700000001</v>
      </c>
      <c r="W35" s="232">
        <v>11589774.199999999</v>
      </c>
      <c r="X35" s="233">
        <v>15094492.58</v>
      </c>
      <c r="Y35" s="233">
        <v>1010998.91</v>
      </c>
      <c r="Z35" s="233">
        <v>2798694.46</v>
      </c>
      <c r="AA35" s="232">
        <v>4074290.55</v>
      </c>
      <c r="AB35" s="233">
        <v>0</v>
      </c>
      <c r="AC35" s="232">
        <v>-115185.77</v>
      </c>
      <c r="AD35" s="232">
        <v>0</v>
      </c>
      <c r="AE35" s="231">
        <f t="shared" si="0"/>
        <v>76829667.019999981</v>
      </c>
    </row>
    <row r="36" spans="3:31" s="225" customFormat="1" ht="19.75" customHeight="1" x14ac:dyDescent="0.15">
      <c r="C36" s="229">
        <v>28</v>
      </c>
      <c r="D36" s="230" t="s">
        <v>33</v>
      </c>
      <c r="E36" s="231">
        <v>0</v>
      </c>
      <c r="F36" s="231">
        <v>0</v>
      </c>
      <c r="G36" s="231">
        <v>0</v>
      </c>
      <c r="H36" s="231">
        <v>0</v>
      </c>
      <c r="I36" s="231">
        <v>0</v>
      </c>
      <c r="J36" s="231">
        <v>0</v>
      </c>
      <c r="K36" s="231">
        <v>0</v>
      </c>
      <c r="L36" s="231">
        <v>0</v>
      </c>
      <c r="M36" s="231">
        <v>0</v>
      </c>
      <c r="N36" s="231">
        <v>0</v>
      </c>
      <c r="O36" s="231">
        <v>0</v>
      </c>
      <c r="P36" s="231">
        <v>0</v>
      </c>
      <c r="Q36" s="231">
        <v>0</v>
      </c>
      <c r="R36" s="231">
        <v>0</v>
      </c>
      <c r="S36" s="231">
        <v>0</v>
      </c>
      <c r="T36" s="231">
        <v>0</v>
      </c>
      <c r="U36" s="231">
        <v>0</v>
      </c>
      <c r="V36" s="231">
        <v>0</v>
      </c>
      <c r="W36" s="231">
        <v>0</v>
      </c>
      <c r="X36" s="231">
        <v>-6969554.4100000001</v>
      </c>
      <c r="Y36" s="231">
        <v>0</v>
      </c>
      <c r="Z36" s="231">
        <v>0</v>
      </c>
      <c r="AA36" s="231">
        <v>0</v>
      </c>
      <c r="AB36" s="231">
        <v>0</v>
      </c>
      <c r="AC36" s="231">
        <v>0</v>
      </c>
      <c r="AD36" s="231">
        <v>0</v>
      </c>
      <c r="AE36" s="231">
        <f t="shared" si="0"/>
        <v>-6969554.4100000001</v>
      </c>
    </row>
    <row r="37" spans="3:31" s="225" customFormat="1" ht="19.75" customHeight="1" x14ac:dyDescent="0.15">
      <c r="C37" s="229">
        <v>29</v>
      </c>
      <c r="D37" s="230" t="s">
        <v>214</v>
      </c>
      <c r="E37" s="232">
        <v>0</v>
      </c>
      <c r="F37" s="233">
        <v>62607975.219999999</v>
      </c>
      <c r="G37" s="232">
        <v>0</v>
      </c>
      <c r="H37" s="233">
        <v>0</v>
      </c>
      <c r="I37" s="232">
        <v>21339844.620000001</v>
      </c>
      <c r="J37" s="233">
        <v>3181029.66</v>
      </c>
      <c r="K37" s="232">
        <v>542299.55000000005</v>
      </c>
      <c r="L37" s="233">
        <v>-247802.11</v>
      </c>
      <c r="M37" s="232">
        <v>0</v>
      </c>
      <c r="N37" s="233">
        <v>36433996.340000004</v>
      </c>
      <c r="O37" s="232">
        <v>23004982.98</v>
      </c>
      <c r="P37" s="233">
        <v>1213001.21</v>
      </c>
      <c r="Q37" s="232">
        <v>1278967.01</v>
      </c>
      <c r="R37" s="233">
        <v>3449306.46</v>
      </c>
      <c r="S37" s="232">
        <v>0</v>
      </c>
      <c r="T37" s="233">
        <v>180275.5</v>
      </c>
      <c r="U37" s="232">
        <v>0</v>
      </c>
      <c r="V37" s="233">
        <v>8196983.2999999998</v>
      </c>
      <c r="W37" s="232">
        <v>0</v>
      </c>
      <c r="X37" s="233">
        <v>1717397.49</v>
      </c>
      <c r="Y37" s="233">
        <v>4559273.22</v>
      </c>
      <c r="Z37" s="233">
        <v>17643666.039999999</v>
      </c>
      <c r="AA37" s="232">
        <v>4064816.74</v>
      </c>
      <c r="AB37" s="233">
        <v>-55180</v>
      </c>
      <c r="AC37" s="232">
        <v>520856.83</v>
      </c>
      <c r="AD37" s="232">
        <v>0</v>
      </c>
      <c r="AE37" s="231">
        <f t="shared" si="0"/>
        <v>189631690.06000003</v>
      </c>
    </row>
    <row r="38" spans="3:31" s="225" customFormat="1" ht="19.75" customHeight="1" x14ac:dyDescent="0.15">
      <c r="C38" s="229">
        <v>30</v>
      </c>
      <c r="D38" s="230" t="s">
        <v>34</v>
      </c>
      <c r="E38" s="231">
        <v>75530.649999999994</v>
      </c>
      <c r="F38" s="231">
        <v>541779.23</v>
      </c>
      <c r="G38" s="231">
        <v>1193842.97</v>
      </c>
      <c r="H38" s="231">
        <v>638046.52</v>
      </c>
      <c r="I38" s="231">
        <v>960352.05</v>
      </c>
      <c r="J38" s="231">
        <v>156839.17000000001</v>
      </c>
      <c r="K38" s="231">
        <v>1393331.53</v>
      </c>
      <c r="L38" s="231">
        <v>-4640.29</v>
      </c>
      <c r="M38" s="231">
        <v>29396.080000000002</v>
      </c>
      <c r="N38" s="231">
        <v>1428372.38</v>
      </c>
      <c r="O38" s="231">
        <v>4257636.54</v>
      </c>
      <c r="P38" s="231">
        <v>2337568.89</v>
      </c>
      <c r="Q38" s="231">
        <v>1834869.71</v>
      </c>
      <c r="R38" s="231">
        <v>240741.54</v>
      </c>
      <c r="S38" s="231">
        <v>63311.29</v>
      </c>
      <c r="T38" s="231">
        <v>-72344.37</v>
      </c>
      <c r="U38" s="231">
        <v>56536.5</v>
      </c>
      <c r="V38" s="231">
        <v>465570.02</v>
      </c>
      <c r="W38" s="231">
        <v>275924.56</v>
      </c>
      <c r="X38" s="231">
        <v>67555.97</v>
      </c>
      <c r="Y38" s="231">
        <v>467752</v>
      </c>
      <c r="Z38" s="231">
        <v>3292650.02</v>
      </c>
      <c r="AA38" s="231">
        <v>513866.95</v>
      </c>
      <c r="AB38" s="231">
        <v>68095.7</v>
      </c>
      <c r="AC38" s="231">
        <v>-36040.949999999997</v>
      </c>
      <c r="AD38" s="231">
        <v>51728.4</v>
      </c>
      <c r="AE38" s="231">
        <f t="shared" si="0"/>
        <v>20298273.059999999</v>
      </c>
    </row>
    <row r="39" spans="3:31" s="225" customFormat="1" ht="19.75" customHeight="1" x14ac:dyDescent="0.15">
      <c r="C39" s="229">
        <v>31</v>
      </c>
      <c r="D39" s="230" t="s">
        <v>1</v>
      </c>
      <c r="E39" s="232">
        <v>1773.43</v>
      </c>
      <c r="F39" s="233">
        <v>0</v>
      </c>
      <c r="G39" s="232">
        <v>0</v>
      </c>
      <c r="H39" s="233">
        <v>13981.41</v>
      </c>
      <c r="I39" s="232">
        <v>9237.2900000000009</v>
      </c>
      <c r="J39" s="233">
        <v>0</v>
      </c>
      <c r="K39" s="232">
        <v>0</v>
      </c>
      <c r="L39" s="233">
        <v>0</v>
      </c>
      <c r="M39" s="232">
        <v>0</v>
      </c>
      <c r="N39" s="233">
        <v>5636.68</v>
      </c>
      <c r="O39" s="232">
        <v>0</v>
      </c>
      <c r="P39" s="233">
        <v>0</v>
      </c>
      <c r="Q39" s="232">
        <v>38066.129999999997</v>
      </c>
      <c r="R39" s="233">
        <v>0</v>
      </c>
      <c r="S39" s="232">
        <v>0</v>
      </c>
      <c r="T39" s="233">
        <v>0</v>
      </c>
      <c r="U39" s="232">
        <v>0</v>
      </c>
      <c r="V39" s="233">
        <v>0</v>
      </c>
      <c r="W39" s="232">
        <v>0</v>
      </c>
      <c r="X39" s="233">
        <v>-7155.41</v>
      </c>
      <c r="Y39" s="233">
        <v>4573.17</v>
      </c>
      <c r="Z39" s="233">
        <v>19182.57</v>
      </c>
      <c r="AA39" s="232">
        <v>0</v>
      </c>
      <c r="AB39" s="233">
        <v>0</v>
      </c>
      <c r="AC39" s="232">
        <v>-222.48</v>
      </c>
      <c r="AD39" s="232">
        <v>0</v>
      </c>
      <c r="AE39" s="231">
        <f t="shared" si="0"/>
        <v>85072.79</v>
      </c>
    </row>
    <row r="40" spans="3:31" s="225" customFormat="1" ht="19.75" customHeight="1" x14ac:dyDescent="0.15">
      <c r="C40" s="229">
        <v>32</v>
      </c>
      <c r="D40" s="230" t="s">
        <v>35</v>
      </c>
      <c r="E40" s="231">
        <v>0</v>
      </c>
      <c r="F40" s="231">
        <v>309531.75</v>
      </c>
      <c r="G40" s="231">
        <v>375556.07</v>
      </c>
      <c r="H40" s="231">
        <v>86352.07</v>
      </c>
      <c r="I40" s="231">
        <v>256482.39</v>
      </c>
      <c r="J40" s="231">
        <v>110428.01</v>
      </c>
      <c r="K40" s="231">
        <v>379947.6</v>
      </c>
      <c r="L40" s="231">
        <v>0</v>
      </c>
      <c r="M40" s="231">
        <v>27127.59</v>
      </c>
      <c r="N40" s="231">
        <v>0</v>
      </c>
      <c r="O40" s="231">
        <v>4135965.54</v>
      </c>
      <c r="P40" s="231">
        <v>1230628.3799999999</v>
      </c>
      <c r="Q40" s="231">
        <v>1714336.73</v>
      </c>
      <c r="R40" s="231">
        <v>103190.99</v>
      </c>
      <c r="S40" s="231">
        <v>63311.29</v>
      </c>
      <c r="T40" s="231">
        <v>0</v>
      </c>
      <c r="U40" s="231">
        <v>0</v>
      </c>
      <c r="V40" s="231">
        <v>465570.02</v>
      </c>
      <c r="W40" s="231">
        <v>85933.19</v>
      </c>
      <c r="X40" s="231">
        <v>0</v>
      </c>
      <c r="Y40" s="231">
        <v>54795.57</v>
      </c>
      <c r="Z40" s="231">
        <v>53162.239999999998</v>
      </c>
      <c r="AA40" s="231">
        <v>0</v>
      </c>
      <c r="AB40" s="231">
        <v>0</v>
      </c>
      <c r="AC40" s="231">
        <v>0</v>
      </c>
      <c r="AD40" s="231">
        <v>0</v>
      </c>
      <c r="AE40" s="231">
        <f t="shared" ref="AE40:AE71" si="1">SUM(E40:AD40)</f>
        <v>9452319.4299999997</v>
      </c>
    </row>
    <row r="41" spans="3:31" s="225" customFormat="1" ht="19.75" customHeight="1" x14ac:dyDescent="0.15">
      <c r="C41" s="229">
        <v>33</v>
      </c>
      <c r="D41" s="230" t="s">
        <v>36</v>
      </c>
      <c r="E41" s="232">
        <v>0</v>
      </c>
      <c r="F41" s="233">
        <v>232431.68</v>
      </c>
      <c r="G41" s="232">
        <v>0</v>
      </c>
      <c r="H41" s="233">
        <v>0</v>
      </c>
      <c r="I41" s="232">
        <v>0</v>
      </c>
      <c r="J41" s="233">
        <v>0</v>
      </c>
      <c r="K41" s="232">
        <v>0</v>
      </c>
      <c r="L41" s="233">
        <v>0</v>
      </c>
      <c r="M41" s="232">
        <v>0</v>
      </c>
      <c r="N41" s="233">
        <v>112724.73</v>
      </c>
      <c r="O41" s="232">
        <v>0</v>
      </c>
      <c r="P41" s="233">
        <v>0</v>
      </c>
      <c r="Q41" s="232">
        <v>438.21</v>
      </c>
      <c r="R41" s="233">
        <v>0</v>
      </c>
      <c r="S41" s="232">
        <v>0</v>
      </c>
      <c r="T41" s="233">
        <v>0</v>
      </c>
      <c r="U41" s="232">
        <v>0</v>
      </c>
      <c r="V41" s="233">
        <v>0</v>
      </c>
      <c r="W41" s="232">
        <v>0</v>
      </c>
      <c r="X41" s="233">
        <v>0</v>
      </c>
      <c r="Y41" s="233">
        <v>0</v>
      </c>
      <c r="Z41" s="233">
        <v>0</v>
      </c>
      <c r="AA41" s="232">
        <v>0</v>
      </c>
      <c r="AB41" s="233">
        <v>0</v>
      </c>
      <c r="AC41" s="232">
        <v>0</v>
      </c>
      <c r="AD41" s="232">
        <v>0</v>
      </c>
      <c r="AE41" s="231">
        <f t="shared" si="1"/>
        <v>345594.62</v>
      </c>
    </row>
    <row r="42" spans="3:31" s="225" customFormat="1" ht="19.75" customHeight="1" x14ac:dyDescent="0.15">
      <c r="C42" s="229">
        <v>34</v>
      </c>
      <c r="D42" s="230" t="s">
        <v>3</v>
      </c>
      <c r="E42" s="231">
        <v>73757.22</v>
      </c>
      <c r="F42" s="231">
        <v>-184.2</v>
      </c>
      <c r="G42" s="231">
        <v>818286.9</v>
      </c>
      <c r="H42" s="231">
        <v>537713.04</v>
      </c>
      <c r="I42" s="231">
        <v>694632.37</v>
      </c>
      <c r="J42" s="231">
        <v>46411.16</v>
      </c>
      <c r="K42" s="231">
        <v>1013383.93</v>
      </c>
      <c r="L42" s="231">
        <v>-4640.29</v>
      </c>
      <c r="M42" s="231">
        <v>2268.4899999999998</v>
      </c>
      <c r="N42" s="231">
        <v>1310010.97</v>
      </c>
      <c r="O42" s="231">
        <v>121671</v>
      </c>
      <c r="P42" s="231">
        <v>1106940.51</v>
      </c>
      <c r="Q42" s="231">
        <v>82028.639999999999</v>
      </c>
      <c r="R42" s="231">
        <v>137550.54999999999</v>
      </c>
      <c r="S42" s="231">
        <v>0</v>
      </c>
      <c r="T42" s="231">
        <v>-72344.37</v>
      </c>
      <c r="U42" s="231">
        <v>56536.5</v>
      </c>
      <c r="V42" s="231">
        <v>0</v>
      </c>
      <c r="W42" s="231">
        <v>189991.37</v>
      </c>
      <c r="X42" s="231">
        <v>74711.38</v>
      </c>
      <c r="Y42" s="231">
        <v>408383.26</v>
      </c>
      <c r="Z42" s="231">
        <v>3220305.21</v>
      </c>
      <c r="AA42" s="231">
        <v>513866.95</v>
      </c>
      <c r="AB42" s="231">
        <v>68095.7</v>
      </c>
      <c r="AC42" s="231">
        <v>-35818.47</v>
      </c>
      <c r="AD42" s="231">
        <v>51728.4</v>
      </c>
      <c r="AE42" s="231">
        <f t="shared" si="1"/>
        <v>10415286.219999999</v>
      </c>
    </row>
    <row r="43" spans="3:31" s="225" customFormat="1" ht="19.75" customHeight="1" x14ac:dyDescent="0.15">
      <c r="C43" s="229">
        <v>35</v>
      </c>
      <c r="D43" s="230" t="s">
        <v>37</v>
      </c>
      <c r="E43" s="232">
        <v>430446.55</v>
      </c>
      <c r="F43" s="233">
        <v>13873297.140000001</v>
      </c>
      <c r="G43" s="232">
        <v>1861044.09</v>
      </c>
      <c r="H43" s="233">
        <v>6036639.71</v>
      </c>
      <c r="I43" s="232">
        <v>34646109.590000004</v>
      </c>
      <c r="J43" s="233">
        <v>5415394.4199999999</v>
      </c>
      <c r="K43" s="232">
        <v>17344.900000000001</v>
      </c>
      <c r="L43" s="233">
        <v>-17630.72</v>
      </c>
      <c r="M43" s="232">
        <v>5249243.5599999996</v>
      </c>
      <c r="N43" s="233">
        <v>16867800.75</v>
      </c>
      <c r="O43" s="232">
        <v>22410537.280000001</v>
      </c>
      <c r="P43" s="233">
        <v>1331234.8899999999</v>
      </c>
      <c r="Q43" s="232">
        <v>6697995.5099999998</v>
      </c>
      <c r="R43" s="233">
        <v>1627802.03</v>
      </c>
      <c r="S43" s="232">
        <v>61596.74</v>
      </c>
      <c r="T43" s="233">
        <v>-16621.54</v>
      </c>
      <c r="U43" s="232">
        <v>1440840.91</v>
      </c>
      <c r="V43" s="233">
        <v>396360.23</v>
      </c>
      <c r="W43" s="232">
        <v>490515.03</v>
      </c>
      <c r="X43" s="233">
        <v>664703.15</v>
      </c>
      <c r="Y43" s="233">
        <v>543552.44999999995</v>
      </c>
      <c r="Z43" s="233">
        <v>99757.48</v>
      </c>
      <c r="AA43" s="232">
        <v>1056774.5</v>
      </c>
      <c r="AB43" s="233">
        <v>31105</v>
      </c>
      <c r="AC43" s="232">
        <v>-23946.77</v>
      </c>
      <c r="AD43" s="232">
        <v>-8233.76</v>
      </c>
      <c r="AE43" s="231">
        <f t="shared" si="1"/>
        <v>121183663.12000002</v>
      </c>
    </row>
    <row r="44" spans="3:31" s="225" customFormat="1" ht="19.75" customHeight="1" x14ac:dyDescent="0.15">
      <c r="C44" s="229">
        <v>36</v>
      </c>
      <c r="D44" s="230" t="s">
        <v>38</v>
      </c>
      <c r="E44" s="231">
        <v>738202.75</v>
      </c>
      <c r="F44" s="231">
        <v>28540364.440000001</v>
      </c>
      <c r="G44" s="231">
        <v>2001631.69</v>
      </c>
      <c r="H44" s="231">
        <v>8197419.7400000002</v>
      </c>
      <c r="I44" s="231">
        <v>38592498.280000001</v>
      </c>
      <c r="J44" s="231">
        <v>7683519.1900000004</v>
      </c>
      <c r="K44" s="231">
        <v>408607.45</v>
      </c>
      <c r="L44" s="231">
        <v>1117.98</v>
      </c>
      <c r="M44" s="231">
        <v>7169171.4199999999</v>
      </c>
      <c r="N44" s="231">
        <v>20049167.030000001</v>
      </c>
      <c r="O44" s="231">
        <v>25995836.75</v>
      </c>
      <c r="P44" s="231">
        <v>6864322.6900000004</v>
      </c>
      <c r="Q44" s="231">
        <v>17386297.530000001</v>
      </c>
      <c r="R44" s="231">
        <v>948580.43</v>
      </c>
      <c r="S44" s="231">
        <v>279653.31</v>
      </c>
      <c r="T44" s="231">
        <v>1658.5</v>
      </c>
      <c r="U44" s="231">
        <v>2052399.08</v>
      </c>
      <c r="V44" s="231">
        <v>701375.08</v>
      </c>
      <c r="W44" s="231">
        <v>1931898.2</v>
      </c>
      <c r="X44" s="231">
        <v>1135105.81</v>
      </c>
      <c r="Y44" s="231">
        <v>1404201.85</v>
      </c>
      <c r="Z44" s="231">
        <v>773152.96</v>
      </c>
      <c r="AA44" s="231">
        <v>1895980.31</v>
      </c>
      <c r="AB44" s="231">
        <v>32907.599999999999</v>
      </c>
      <c r="AC44" s="231">
        <v>857.07</v>
      </c>
      <c r="AD44" s="231">
        <v>-1690.32</v>
      </c>
      <c r="AE44" s="231">
        <f t="shared" si="1"/>
        <v>174784236.82000005</v>
      </c>
    </row>
    <row r="45" spans="3:31" s="225" customFormat="1" ht="19.75" customHeight="1" x14ac:dyDescent="0.15">
      <c r="C45" s="229">
        <v>37</v>
      </c>
      <c r="D45" s="230" t="s">
        <v>215</v>
      </c>
      <c r="E45" s="232">
        <v>-307756.2</v>
      </c>
      <c r="F45" s="233">
        <v>-14667067.300000001</v>
      </c>
      <c r="G45" s="232">
        <v>-140587.6</v>
      </c>
      <c r="H45" s="233">
        <v>-2160780.0299999998</v>
      </c>
      <c r="I45" s="232">
        <v>-3946388.69</v>
      </c>
      <c r="J45" s="233">
        <v>-2268124.77</v>
      </c>
      <c r="K45" s="232">
        <v>-391262.55</v>
      </c>
      <c r="L45" s="233">
        <v>-18748.7</v>
      </c>
      <c r="M45" s="232">
        <v>-1919927.86</v>
      </c>
      <c r="N45" s="233">
        <v>-4051228.76</v>
      </c>
      <c r="O45" s="232">
        <v>-3725575.28</v>
      </c>
      <c r="P45" s="233">
        <v>-5533087.7999999998</v>
      </c>
      <c r="Q45" s="232">
        <v>-10688302.02</v>
      </c>
      <c r="R45" s="233">
        <v>-740778.4</v>
      </c>
      <c r="S45" s="232">
        <v>-218056.57</v>
      </c>
      <c r="T45" s="233">
        <v>-18280.04</v>
      </c>
      <c r="U45" s="232">
        <v>-611558.17000000004</v>
      </c>
      <c r="V45" s="233">
        <v>-305014.84999999998</v>
      </c>
      <c r="W45" s="232">
        <v>-1441383.17</v>
      </c>
      <c r="X45" s="233">
        <v>-470402.66</v>
      </c>
      <c r="Y45" s="233">
        <v>-860649.4</v>
      </c>
      <c r="Z45" s="233">
        <v>-673395.48</v>
      </c>
      <c r="AA45" s="232">
        <v>-839205.81</v>
      </c>
      <c r="AB45" s="233">
        <v>-1802.6</v>
      </c>
      <c r="AC45" s="232">
        <v>-24803.84</v>
      </c>
      <c r="AD45" s="232">
        <v>-6543.44</v>
      </c>
      <c r="AE45" s="231">
        <f t="shared" si="1"/>
        <v>-56030711.990000002</v>
      </c>
    </row>
    <row r="46" spans="3:31" s="225" customFormat="1" ht="19.75" customHeight="1" x14ac:dyDescent="0.15">
      <c r="C46" s="229">
        <v>38</v>
      </c>
      <c r="D46" s="230" t="s">
        <v>216</v>
      </c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1">
        <v>0</v>
      </c>
      <c r="N46" s="231">
        <v>387213.67</v>
      </c>
      <c r="O46" s="231">
        <v>140275.81</v>
      </c>
      <c r="P46" s="231">
        <v>0</v>
      </c>
      <c r="Q46" s="231">
        <v>0</v>
      </c>
      <c r="R46" s="231">
        <v>1420000</v>
      </c>
      <c r="S46" s="231">
        <v>0</v>
      </c>
      <c r="T46" s="231">
        <v>0</v>
      </c>
      <c r="U46" s="231">
        <v>0</v>
      </c>
      <c r="V46" s="231">
        <v>0</v>
      </c>
      <c r="W46" s="231">
        <v>0</v>
      </c>
      <c r="X46" s="231">
        <v>0</v>
      </c>
      <c r="Y46" s="231">
        <v>0</v>
      </c>
      <c r="Z46" s="231">
        <v>0</v>
      </c>
      <c r="AA46" s="231">
        <v>0</v>
      </c>
      <c r="AB46" s="231">
        <v>0</v>
      </c>
      <c r="AC46" s="231">
        <v>0</v>
      </c>
      <c r="AD46" s="231">
        <v>0</v>
      </c>
      <c r="AE46" s="231">
        <f t="shared" si="1"/>
        <v>1947489.48</v>
      </c>
    </row>
    <row r="47" spans="3:31" s="225" customFormat="1" ht="19.75" customHeight="1" x14ac:dyDescent="0.15">
      <c r="C47" s="229">
        <v>39</v>
      </c>
      <c r="D47" s="230" t="s">
        <v>39</v>
      </c>
      <c r="E47" s="232">
        <v>0</v>
      </c>
      <c r="F47" s="233">
        <v>0</v>
      </c>
      <c r="G47" s="232">
        <v>0</v>
      </c>
      <c r="H47" s="233">
        <v>0</v>
      </c>
      <c r="I47" s="232">
        <v>0</v>
      </c>
      <c r="J47" s="233">
        <v>0</v>
      </c>
      <c r="K47" s="232">
        <v>0</v>
      </c>
      <c r="L47" s="233">
        <v>0</v>
      </c>
      <c r="M47" s="232">
        <v>0</v>
      </c>
      <c r="N47" s="233">
        <v>482648.81</v>
      </c>
      <c r="O47" s="232">
        <v>0</v>
      </c>
      <c r="P47" s="233">
        <v>0</v>
      </c>
      <c r="Q47" s="232">
        <v>0</v>
      </c>
      <c r="R47" s="233">
        <v>0</v>
      </c>
      <c r="S47" s="232">
        <v>0</v>
      </c>
      <c r="T47" s="233">
        <v>0</v>
      </c>
      <c r="U47" s="232">
        <v>0</v>
      </c>
      <c r="V47" s="233">
        <v>0</v>
      </c>
      <c r="W47" s="232">
        <v>0</v>
      </c>
      <c r="X47" s="233">
        <v>0</v>
      </c>
      <c r="Y47" s="233">
        <v>0</v>
      </c>
      <c r="Z47" s="233">
        <v>0</v>
      </c>
      <c r="AA47" s="232">
        <v>0</v>
      </c>
      <c r="AB47" s="233">
        <v>0</v>
      </c>
      <c r="AC47" s="232">
        <v>0</v>
      </c>
      <c r="AD47" s="232">
        <v>0</v>
      </c>
      <c r="AE47" s="231">
        <f t="shared" si="1"/>
        <v>482648.81</v>
      </c>
    </row>
    <row r="48" spans="3:31" s="225" customFormat="1" ht="19.75" customHeight="1" x14ac:dyDescent="0.15">
      <c r="C48" s="229">
        <v>40</v>
      </c>
      <c r="D48" s="230" t="s">
        <v>40</v>
      </c>
      <c r="E48" s="231">
        <v>35698.550000000003</v>
      </c>
      <c r="F48" s="231">
        <v>5757426.2699999996</v>
      </c>
      <c r="G48" s="231">
        <v>23265.27</v>
      </c>
      <c r="H48" s="231">
        <v>851770.53</v>
      </c>
      <c r="I48" s="231">
        <v>464274.34</v>
      </c>
      <c r="J48" s="231">
        <v>2346035.46</v>
      </c>
      <c r="K48" s="231">
        <v>915045.13</v>
      </c>
      <c r="L48" s="231">
        <v>-70572.289999999994</v>
      </c>
      <c r="M48" s="231">
        <v>34272.49</v>
      </c>
      <c r="N48" s="231">
        <v>8031266.4299999997</v>
      </c>
      <c r="O48" s="231">
        <v>1431628.56</v>
      </c>
      <c r="P48" s="231">
        <v>694181.36</v>
      </c>
      <c r="Q48" s="231">
        <v>1054299.1200000001</v>
      </c>
      <c r="R48" s="231">
        <v>234705.73</v>
      </c>
      <c r="S48" s="231">
        <v>54763.35</v>
      </c>
      <c r="T48" s="231">
        <v>104108.04</v>
      </c>
      <c r="U48" s="231">
        <v>907715.98</v>
      </c>
      <c r="V48" s="231">
        <v>85692.11</v>
      </c>
      <c r="W48" s="231">
        <v>7909905.1500000004</v>
      </c>
      <c r="X48" s="231">
        <v>24881.95</v>
      </c>
      <c r="Y48" s="231">
        <v>1396539.62</v>
      </c>
      <c r="Z48" s="231">
        <v>863721.66</v>
      </c>
      <c r="AA48" s="231">
        <v>1655558.76</v>
      </c>
      <c r="AB48" s="231">
        <v>-10616.1</v>
      </c>
      <c r="AC48" s="231">
        <v>2019626.91</v>
      </c>
      <c r="AD48" s="231">
        <v>0</v>
      </c>
      <c r="AE48" s="231">
        <f t="shared" si="1"/>
        <v>36815194.379999995</v>
      </c>
    </row>
    <row r="49" spans="3:31" s="225" customFormat="1" ht="19.75" customHeight="1" x14ac:dyDescent="0.15">
      <c r="C49" s="229">
        <v>41</v>
      </c>
      <c r="D49" s="230" t="s">
        <v>41</v>
      </c>
      <c r="E49" s="232">
        <v>0</v>
      </c>
      <c r="F49" s="233">
        <v>0</v>
      </c>
      <c r="G49" s="232">
        <v>0</v>
      </c>
      <c r="H49" s="233">
        <v>0</v>
      </c>
      <c r="I49" s="232">
        <v>0</v>
      </c>
      <c r="J49" s="233">
        <v>0</v>
      </c>
      <c r="K49" s="232">
        <v>0</v>
      </c>
      <c r="L49" s="233">
        <v>0</v>
      </c>
      <c r="M49" s="232">
        <v>0</v>
      </c>
      <c r="N49" s="233">
        <v>0</v>
      </c>
      <c r="O49" s="232">
        <v>0</v>
      </c>
      <c r="P49" s="233">
        <v>0</v>
      </c>
      <c r="Q49" s="232">
        <v>33</v>
      </c>
      <c r="R49" s="233">
        <v>0</v>
      </c>
      <c r="S49" s="232">
        <v>0</v>
      </c>
      <c r="T49" s="233">
        <v>0</v>
      </c>
      <c r="U49" s="232">
        <v>0</v>
      </c>
      <c r="V49" s="233">
        <v>0</v>
      </c>
      <c r="W49" s="232">
        <v>0</v>
      </c>
      <c r="X49" s="233">
        <v>0</v>
      </c>
      <c r="Y49" s="233">
        <v>0</v>
      </c>
      <c r="Z49" s="233">
        <v>0</v>
      </c>
      <c r="AA49" s="232">
        <v>0</v>
      </c>
      <c r="AB49" s="233">
        <v>0</v>
      </c>
      <c r="AC49" s="232">
        <v>7.18</v>
      </c>
      <c r="AD49" s="232">
        <v>0</v>
      </c>
      <c r="AE49" s="231">
        <f t="shared" si="1"/>
        <v>40.18</v>
      </c>
    </row>
    <row r="50" spans="3:31" s="225" customFormat="1" ht="19.75" customHeight="1" x14ac:dyDescent="0.15">
      <c r="C50" s="229">
        <v>42</v>
      </c>
      <c r="D50" s="230" t="s">
        <v>42</v>
      </c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50207.839999999997</v>
      </c>
      <c r="L50" s="231">
        <v>0</v>
      </c>
      <c r="M50" s="231">
        <v>0</v>
      </c>
      <c r="N50" s="231">
        <v>0</v>
      </c>
      <c r="O50" s="231">
        <v>0</v>
      </c>
      <c r="P50" s="231">
        <v>0</v>
      </c>
      <c r="Q50" s="231">
        <v>0</v>
      </c>
      <c r="R50" s="231">
        <v>0</v>
      </c>
      <c r="S50" s="231">
        <v>0</v>
      </c>
      <c r="T50" s="231">
        <v>0</v>
      </c>
      <c r="U50" s="231">
        <v>0</v>
      </c>
      <c r="V50" s="231">
        <v>0</v>
      </c>
      <c r="W50" s="231">
        <v>0</v>
      </c>
      <c r="X50" s="231">
        <v>0</v>
      </c>
      <c r="Y50" s="231">
        <v>0</v>
      </c>
      <c r="Z50" s="231">
        <v>0</v>
      </c>
      <c r="AA50" s="231">
        <v>0</v>
      </c>
      <c r="AB50" s="231">
        <v>0</v>
      </c>
      <c r="AC50" s="231">
        <v>0</v>
      </c>
      <c r="AD50" s="231">
        <v>0</v>
      </c>
      <c r="AE50" s="231">
        <f t="shared" si="1"/>
        <v>50207.839999999997</v>
      </c>
    </row>
    <row r="51" spans="3:31" s="225" customFormat="1" ht="19.75" customHeight="1" x14ac:dyDescent="0.15">
      <c r="C51" s="229">
        <v>43</v>
      </c>
      <c r="D51" s="230" t="s">
        <v>217</v>
      </c>
      <c r="E51" s="232">
        <v>26447.98</v>
      </c>
      <c r="F51" s="233">
        <v>3242351.91</v>
      </c>
      <c r="G51" s="232">
        <v>54550.559999999998</v>
      </c>
      <c r="H51" s="233">
        <v>286352.23</v>
      </c>
      <c r="I51" s="232">
        <v>270675.57</v>
      </c>
      <c r="J51" s="233">
        <v>256449.9</v>
      </c>
      <c r="K51" s="232">
        <v>74861.61</v>
      </c>
      <c r="L51" s="233">
        <v>6776.88</v>
      </c>
      <c r="M51" s="232">
        <v>0</v>
      </c>
      <c r="N51" s="233">
        <v>1365140.02</v>
      </c>
      <c r="O51" s="232">
        <v>1195261.25</v>
      </c>
      <c r="P51" s="233">
        <v>694181.36</v>
      </c>
      <c r="Q51" s="232">
        <v>631202.9</v>
      </c>
      <c r="R51" s="233">
        <v>234705.73</v>
      </c>
      <c r="S51" s="232">
        <v>41375.050000000003</v>
      </c>
      <c r="T51" s="233">
        <v>4102.28</v>
      </c>
      <c r="U51" s="232">
        <v>33301.339999999997</v>
      </c>
      <c r="V51" s="233">
        <v>65717.87</v>
      </c>
      <c r="W51" s="232">
        <v>114392.08</v>
      </c>
      <c r="X51" s="233">
        <v>0</v>
      </c>
      <c r="Y51" s="233">
        <v>92542.37</v>
      </c>
      <c r="Z51" s="233">
        <v>81124.509999999995</v>
      </c>
      <c r="AA51" s="232">
        <v>820225.38</v>
      </c>
      <c r="AB51" s="233">
        <v>0</v>
      </c>
      <c r="AC51" s="232">
        <v>0</v>
      </c>
      <c r="AD51" s="232">
        <v>0</v>
      </c>
      <c r="AE51" s="231">
        <f t="shared" si="1"/>
        <v>9591738.7800000012</v>
      </c>
    </row>
    <row r="52" spans="3:31" s="225" customFormat="1" ht="19.75" customHeight="1" x14ac:dyDescent="0.15">
      <c r="C52" s="229">
        <v>44</v>
      </c>
      <c r="D52" s="230" t="s">
        <v>218</v>
      </c>
      <c r="E52" s="231">
        <v>0</v>
      </c>
      <c r="F52" s="231">
        <v>0.08</v>
      </c>
      <c r="G52" s="231">
        <v>0</v>
      </c>
      <c r="H52" s="231">
        <v>0</v>
      </c>
      <c r="I52" s="231">
        <v>0</v>
      </c>
      <c r="J52" s="231">
        <v>0</v>
      </c>
      <c r="K52" s="231">
        <v>97285.45</v>
      </c>
      <c r="L52" s="231">
        <v>-36779.160000000003</v>
      </c>
      <c r="M52" s="231">
        <v>0</v>
      </c>
      <c r="N52" s="231">
        <v>0</v>
      </c>
      <c r="O52" s="231">
        <v>0</v>
      </c>
      <c r="P52" s="231">
        <v>0</v>
      </c>
      <c r="Q52" s="231">
        <v>688.49</v>
      </c>
      <c r="R52" s="231">
        <v>0</v>
      </c>
      <c r="S52" s="231">
        <v>0</v>
      </c>
      <c r="T52" s="231">
        <v>0</v>
      </c>
      <c r="U52" s="231">
        <v>0</v>
      </c>
      <c r="V52" s="231">
        <v>0</v>
      </c>
      <c r="W52" s="231">
        <v>0</v>
      </c>
      <c r="X52" s="231">
        <v>0</v>
      </c>
      <c r="Y52" s="231">
        <v>0</v>
      </c>
      <c r="Z52" s="231">
        <v>0</v>
      </c>
      <c r="AA52" s="231">
        <v>0</v>
      </c>
      <c r="AB52" s="231">
        <v>0</v>
      </c>
      <c r="AC52" s="231">
        <v>0</v>
      </c>
      <c r="AD52" s="231">
        <v>0</v>
      </c>
      <c r="AE52" s="231">
        <f t="shared" si="1"/>
        <v>61194.859999999993</v>
      </c>
    </row>
    <row r="53" spans="3:31" s="225" customFormat="1" ht="19.75" customHeight="1" x14ac:dyDescent="0.15">
      <c r="C53" s="229">
        <v>45</v>
      </c>
      <c r="D53" s="230" t="s">
        <v>3</v>
      </c>
      <c r="E53" s="232">
        <v>9250.57</v>
      </c>
      <c r="F53" s="233">
        <v>2515074.2799999998</v>
      </c>
      <c r="G53" s="232">
        <v>-31285.29</v>
      </c>
      <c r="H53" s="233">
        <v>565418.30000000005</v>
      </c>
      <c r="I53" s="232">
        <v>193598.77</v>
      </c>
      <c r="J53" s="233">
        <v>2089585.56</v>
      </c>
      <c r="K53" s="232">
        <v>692690.23</v>
      </c>
      <c r="L53" s="233">
        <v>-40570.01</v>
      </c>
      <c r="M53" s="232">
        <v>34272.49</v>
      </c>
      <c r="N53" s="233">
        <v>6666126.4100000001</v>
      </c>
      <c r="O53" s="232">
        <v>236367.31</v>
      </c>
      <c r="P53" s="233">
        <v>0</v>
      </c>
      <c r="Q53" s="232">
        <v>422374.73</v>
      </c>
      <c r="R53" s="233">
        <v>0</v>
      </c>
      <c r="S53" s="232">
        <v>13388.3</v>
      </c>
      <c r="T53" s="233">
        <v>100005.75999999999</v>
      </c>
      <c r="U53" s="232">
        <v>874414.64</v>
      </c>
      <c r="V53" s="233">
        <v>19974.240000000002</v>
      </c>
      <c r="W53" s="232">
        <v>7795513.0700000003</v>
      </c>
      <c r="X53" s="233">
        <v>24881.95</v>
      </c>
      <c r="Y53" s="233">
        <v>1303997.25</v>
      </c>
      <c r="Z53" s="233">
        <v>782597.15</v>
      </c>
      <c r="AA53" s="232">
        <v>835333.38</v>
      </c>
      <c r="AB53" s="233">
        <v>-10616.1</v>
      </c>
      <c r="AC53" s="232">
        <v>2019619.73</v>
      </c>
      <c r="AD53" s="232">
        <v>0</v>
      </c>
      <c r="AE53" s="231">
        <f t="shared" si="1"/>
        <v>27112012.719999999</v>
      </c>
    </row>
    <row r="54" spans="3:31" s="225" customFormat="1" ht="19.75" customHeight="1" x14ac:dyDescent="0.15">
      <c r="C54" s="229">
        <v>46</v>
      </c>
      <c r="D54" s="230" t="s">
        <v>43</v>
      </c>
      <c r="E54" s="231">
        <v>8531801.7300000004</v>
      </c>
      <c r="F54" s="231">
        <v>498090431.08999997</v>
      </c>
      <c r="G54" s="231">
        <v>1352869.23</v>
      </c>
      <c r="H54" s="231">
        <v>35116390.640000001</v>
      </c>
      <c r="I54" s="231">
        <v>112629804.34</v>
      </c>
      <c r="J54" s="231">
        <v>27949379.710000001</v>
      </c>
      <c r="K54" s="231">
        <v>22614254.210000001</v>
      </c>
      <c r="L54" s="231">
        <v>-2519906.02</v>
      </c>
      <c r="M54" s="231">
        <v>17665178.010000002</v>
      </c>
      <c r="N54" s="231">
        <v>342985008.64999998</v>
      </c>
      <c r="O54" s="231">
        <v>336863768.98000002</v>
      </c>
      <c r="P54" s="231">
        <v>219746833.58000001</v>
      </c>
      <c r="Q54" s="231">
        <v>257256431.80000001</v>
      </c>
      <c r="R54" s="231">
        <v>26225667.07</v>
      </c>
      <c r="S54" s="231">
        <v>8164056.7699999996</v>
      </c>
      <c r="T54" s="231">
        <v>272253.26</v>
      </c>
      <c r="U54" s="231">
        <v>12692715.630000001</v>
      </c>
      <c r="V54" s="231">
        <v>33656396.979999997</v>
      </c>
      <c r="W54" s="231">
        <v>39883658.159999996</v>
      </c>
      <c r="X54" s="231">
        <v>42283633.530000001</v>
      </c>
      <c r="Y54" s="231">
        <v>22770338.82</v>
      </c>
      <c r="Z54" s="231">
        <v>60287842.009999998</v>
      </c>
      <c r="AA54" s="231">
        <v>197513394.19999999</v>
      </c>
      <c r="AB54" s="231">
        <v>-76301.2</v>
      </c>
      <c r="AC54" s="231">
        <v>-388842.11</v>
      </c>
      <c r="AD54" s="231">
        <v>-126805.84</v>
      </c>
      <c r="AE54" s="231">
        <f t="shared" si="1"/>
        <v>2321440253.23</v>
      </c>
    </row>
    <row r="55" spans="3:31" s="225" customFormat="1" ht="19.75" customHeight="1" x14ac:dyDescent="0.15">
      <c r="C55" s="229">
        <v>47</v>
      </c>
      <c r="D55" s="230" t="s">
        <v>44</v>
      </c>
      <c r="E55" s="232">
        <v>0</v>
      </c>
      <c r="F55" s="233">
        <v>28708653.09</v>
      </c>
      <c r="G55" s="232">
        <v>0</v>
      </c>
      <c r="H55" s="233">
        <v>0</v>
      </c>
      <c r="I55" s="232">
        <v>143656.14000000001</v>
      </c>
      <c r="J55" s="233">
        <v>0</v>
      </c>
      <c r="K55" s="232">
        <v>0</v>
      </c>
      <c r="L55" s="233">
        <v>-32161.31</v>
      </c>
      <c r="M55" s="232">
        <v>0</v>
      </c>
      <c r="N55" s="233">
        <v>0</v>
      </c>
      <c r="O55" s="232">
        <v>19263753.550000001</v>
      </c>
      <c r="P55" s="233">
        <v>0</v>
      </c>
      <c r="Q55" s="232">
        <v>0</v>
      </c>
      <c r="R55" s="233">
        <v>0</v>
      </c>
      <c r="S55" s="232">
        <v>0</v>
      </c>
      <c r="T55" s="233">
        <v>0</v>
      </c>
      <c r="U55" s="232">
        <v>0</v>
      </c>
      <c r="V55" s="233">
        <v>0</v>
      </c>
      <c r="W55" s="232">
        <v>976295.97</v>
      </c>
      <c r="X55" s="233">
        <v>0</v>
      </c>
      <c r="Y55" s="233">
        <v>0</v>
      </c>
      <c r="Z55" s="233">
        <v>0</v>
      </c>
      <c r="AA55" s="232">
        <v>0</v>
      </c>
      <c r="AB55" s="233">
        <v>0</v>
      </c>
      <c r="AC55" s="232">
        <v>0</v>
      </c>
      <c r="AD55" s="232">
        <v>0</v>
      </c>
      <c r="AE55" s="231">
        <f t="shared" si="1"/>
        <v>49060197.439999998</v>
      </c>
    </row>
    <row r="56" spans="3:31" s="225" customFormat="1" ht="19.75" customHeight="1" x14ac:dyDescent="0.15">
      <c r="C56" s="229">
        <v>48</v>
      </c>
      <c r="D56" s="230" t="s">
        <v>45</v>
      </c>
      <c r="E56" s="231">
        <v>-2508514.35</v>
      </c>
      <c r="F56" s="231">
        <v>-307771433.39999998</v>
      </c>
      <c r="G56" s="231">
        <v>5865572.25</v>
      </c>
      <c r="H56" s="231">
        <v>-21418436.420000002</v>
      </c>
      <c r="I56" s="231">
        <v>-71759821.299999997</v>
      </c>
      <c r="J56" s="231">
        <v>-20049364.32</v>
      </c>
      <c r="K56" s="231">
        <v>-9396291.1899999995</v>
      </c>
      <c r="L56" s="231">
        <v>2785797.91</v>
      </c>
      <c r="M56" s="231">
        <v>-4011264.05</v>
      </c>
      <c r="N56" s="231">
        <v>-244348603.43000001</v>
      </c>
      <c r="O56" s="231">
        <v>-155038453.41</v>
      </c>
      <c r="P56" s="231">
        <v>-162217455.08000001</v>
      </c>
      <c r="Q56" s="231">
        <v>-174723035.11000001</v>
      </c>
      <c r="R56" s="231">
        <v>-12593246.34</v>
      </c>
      <c r="S56" s="231">
        <v>-2060609.11</v>
      </c>
      <c r="T56" s="231">
        <v>-232801.77</v>
      </c>
      <c r="U56" s="231">
        <v>-7162862.4100000001</v>
      </c>
      <c r="V56" s="231">
        <v>-17349082.949999999</v>
      </c>
      <c r="W56" s="231">
        <v>-28783540.219999999</v>
      </c>
      <c r="X56" s="231">
        <v>-12766024.109999999</v>
      </c>
      <c r="Y56" s="231">
        <v>-14717447.939999999</v>
      </c>
      <c r="Z56" s="231">
        <v>-36700736.460000001</v>
      </c>
      <c r="AA56" s="231">
        <v>-61282623.5</v>
      </c>
      <c r="AB56" s="231">
        <v>-33318.300000000003</v>
      </c>
      <c r="AC56" s="231">
        <v>657692.37</v>
      </c>
      <c r="AD56" s="231">
        <v>-146376.19</v>
      </c>
      <c r="AE56" s="231">
        <f t="shared" si="1"/>
        <v>-1357762278.8300002</v>
      </c>
    </row>
    <row r="57" spans="3:31" s="225" customFormat="1" ht="19.75" customHeight="1" x14ac:dyDescent="0.15">
      <c r="C57" s="229">
        <v>49</v>
      </c>
      <c r="D57" s="230" t="s">
        <v>46</v>
      </c>
      <c r="E57" s="232">
        <v>-1928600.04</v>
      </c>
      <c r="F57" s="233">
        <v>-220825854.15000001</v>
      </c>
      <c r="G57" s="232">
        <v>-3323646.81</v>
      </c>
      <c r="H57" s="233">
        <v>-13067715.029999999</v>
      </c>
      <c r="I57" s="232">
        <v>-32645068.129999999</v>
      </c>
      <c r="J57" s="233">
        <v>-13661105.07</v>
      </c>
      <c r="K57" s="232">
        <v>-5045235.59</v>
      </c>
      <c r="L57" s="233">
        <v>528842.69999999995</v>
      </c>
      <c r="M57" s="232">
        <v>-2375248.64</v>
      </c>
      <c r="N57" s="233">
        <v>-188506987.36000001</v>
      </c>
      <c r="O57" s="232">
        <v>-121021767.42</v>
      </c>
      <c r="P57" s="233">
        <v>-146931567.40000001</v>
      </c>
      <c r="Q57" s="232">
        <v>-144671745.31</v>
      </c>
      <c r="R57" s="233">
        <v>-6938922.0899999999</v>
      </c>
      <c r="S57" s="232">
        <v>-1921341.47</v>
      </c>
      <c r="T57" s="233">
        <v>-821811.26</v>
      </c>
      <c r="U57" s="232">
        <v>-2918978.89</v>
      </c>
      <c r="V57" s="233">
        <v>-14968929.779999999</v>
      </c>
      <c r="W57" s="232">
        <v>-9827381.5800000001</v>
      </c>
      <c r="X57" s="233">
        <v>-9566064.3399999999</v>
      </c>
      <c r="Y57" s="233">
        <v>-8883312.3200000003</v>
      </c>
      <c r="Z57" s="233">
        <v>-23914195.489999998</v>
      </c>
      <c r="AA57" s="232">
        <v>-17497440.77</v>
      </c>
      <c r="AB57" s="233">
        <v>-171824.2</v>
      </c>
      <c r="AC57" s="232">
        <v>-604280.93000000005</v>
      </c>
      <c r="AD57" s="232">
        <v>-132721.76</v>
      </c>
      <c r="AE57" s="231">
        <f t="shared" si="1"/>
        <v>-991642903.13000011</v>
      </c>
    </row>
    <row r="58" spans="3:31" s="225" customFormat="1" ht="19.75" customHeight="1" x14ac:dyDescent="0.15">
      <c r="C58" s="229">
        <v>50</v>
      </c>
      <c r="D58" s="230" t="s">
        <v>219</v>
      </c>
      <c r="E58" s="231">
        <v>0</v>
      </c>
      <c r="F58" s="231">
        <v>-105625606.31</v>
      </c>
      <c r="G58" s="231">
        <v>-1272612.74</v>
      </c>
      <c r="H58" s="231">
        <v>-185219.05</v>
      </c>
      <c r="I58" s="231">
        <v>-3210713.82</v>
      </c>
      <c r="J58" s="231">
        <v>-1116210.42</v>
      </c>
      <c r="K58" s="231">
        <v>-188221</v>
      </c>
      <c r="L58" s="231">
        <v>0</v>
      </c>
      <c r="M58" s="231">
        <v>-58911.45</v>
      </c>
      <c r="N58" s="231">
        <v>-64007783.770000003</v>
      </c>
      <c r="O58" s="231">
        <v>-53481575.409999996</v>
      </c>
      <c r="P58" s="231">
        <v>-123226594.48999999</v>
      </c>
      <c r="Q58" s="231">
        <v>-93224157.780000001</v>
      </c>
      <c r="R58" s="231">
        <v>-391207.53</v>
      </c>
      <c r="S58" s="231">
        <v>-1383847</v>
      </c>
      <c r="T58" s="231">
        <v>-64738.65</v>
      </c>
      <c r="U58" s="231">
        <v>-190456.39</v>
      </c>
      <c r="V58" s="231">
        <v>0</v>
      </c>
      <c r="W58" s="231">
        <v>-261927.29</v>
      </c>
      <c r="X58" s="231">
        <v>-154522.47</v>
      </c>
      <c r="Y58" s="231">
        <v>0</v>
      </c>
      <c r="Z58" s="231">
        <v>-4557638.8600000003</v>
      </c>
      <c r="AA58" s="231">
        <v>0</v>
      </c>
      <c r="AB58" s="231">
        <v>0</v>
      </c>
      <c r="AC58" s="231">
        <v>-38761</v>
      </c>
      <c r="AD58" s="231">
        <v>0</v>
      </c>
      <c r="AE58" s="231">
        <f t="shared" si="1"/>
        <v>-452640705.43000001</v>
      </c>
    </row>
    <row r="59" spans="3:31" s="225" customFormat="1" ht="19.75" customHeight="1" x14ac:dyDescent="0.15">
      <c r="C59" s="229">
        <v>51</v>
      </c>
      <c r="D59" s="230" t="s">
        <v>220</v>
      </c>
      <c r="E59" s="232">
        <v>-970064.07</v>
      </c>
      <c r="F59" s="233">
        <v>-94855010.519999996</v>
      </c>
      <c r="G59" s="232">
        <v>-1035407.99</v>
      </c>
      <c r="H59" s="233">
        <v>-10862406.050000001</v>
      </c>
      <c r="I59" s="232">
        <v>-15312253.09</v>
      </c>
      <c r="J59" s="233">
        <v>-8388597.1100000003</v>
      </c>
      <c r="K59" s="232">
        <v>-2557194.8199999998</v>
      </c>
      <c r="L59" s="233">
        <v>-130089.34</v>
      </c>
      <c r="M59" s="232">
        <v>-1569960.79</v>
      </c>
      <c r="N59" s="233">
        <v>-76641010.590000004</v>
      </c>
      <c r="O59" s="232">
        <v>-39894678.890000001</v>
      </c>
      <c r="P59" s="233">
        <v>-9477794.8900000006</v>
      </c>
      <c r="Q59" s="232">
        <v>-26488350.25</v>
      </c>
      <c r="R59" s="233">
        <v>-4966353.5599999996</v>
      </c>
      <c r="S59" s="232">
        <v>-31.47</v>
      </c>
      <c r="T59" s="233">
        <v>-419407.71</v>
      </c>
      <c r="U59" s="232">
        <v>-1929098.48</v>
      </c>
      <c r="V59" s="233">
        <v>-14057050.75</v>
      </c>
      <c r="W59" s="232">
        <v>-8482189.0500000007</v>
      </c>
      <c r="X59" s="233">
        <v>-6863204.8499999996</v>
      </c>
      <c r="Y59" s="233">
        <v>-7333267.8099999996</v>
      </c>
      <c r="Z59" s="233">
        <v>-12674882.85</v>
      </c>
      <c r="AA59" s="232">
        <v>-15653928.130000001</v>
      </c>
      <c r="AB59" s="233">
        <v>-39660.199999999997</v>
      </c>
      <c r="AC59" s="232">
        <v>-623124.30000000005</v>
      </c>
      <c r="AD59" s="232">
        <v>-24371.41</v>
      </c>
      <c r="AE59" s="231">
        <f t="shared" si="1"/>
        <v>-361249388.97000009</v>
      </c>
    </row>
    <row r="60" spans="3:31" s="225" customFormat="1" ht="19.75" customHeight="1" x14ac:dyDescent="0.15">
      <c r="C60" s="229">
        <v>52</v>
      </c>
      <c r="D60" s="230" t="s">
        <v>47</v>
      </c>
      <c r="E60" s="231">
        <v>-39786.89</v>
      </c>
      <c r="F60" s="231">
        <v>-15414389.119999999</v>
      </c>
      <c r="G60" s="231">
        <v>-1015626.08</v>
      </c>
      <c r="H60" s="231">
        <v>-637849.66</v>
      </c>
      <c r="I60" s="231">
        <v>-13649226.550000001</v>
      </c>
      <c r="J60" s="231">
        <v>-3152176.2</v>
      </c>
      <c r="K60" s="231">
        <v>-1840404.14</v>
      </c>
      <c r="L60" s="231">
        <v>660468.04</v>
      </c>
      <c r="M60" s="231">
        <v>-358613.9</v>
      </c>
      <c r="N60" s="231">
        <v>-47049910.240000002</v>
      </c>
      <c r="O60" s="231">
        <v>-22024333.100000001</v>
      </c>
      <c r="P60" s="231">
        <v>-6935717.1100000003</v>
      </c>
      <c r="Q60" s="231">
        <v>-14516503.27</v>
      </c>
      <c r="R60" s="231">
        <v>-1298043.24</v>
      </c>
      <c r="S60" s="231">
        <v>-537463</v>
      </c>
      <c r="T60" s="231">
        <v>-337664.9</v>
      </c>
      <c r="U60" s="231">
        <v>-426470.41</v>
      </c>
      <c r="V60" s="231">
        <v>-607021.5</v>
      </c>
      <c r="W60" s="231">
        <v>-999151.15</v>
      </c>
      <c r="X60" s="231">
        <v>-621841.84</v>
      </c>
      <c r="Y60" s="231">
        <v>-927951.72</v>
      </c>
      <c r="Z60" s="231">
        <v>-2247865.5</v>
      </c>
      <c r="AA60" s="231">
        <v>-843974.64</v>
      </c>
      <c r="AB60" s="231">
        <v>-130603.3</v>
      </c>
      <c r="AC60" s="231">
        <v>-25888.45</v>
      </c>
      <c r="AD60" s="231">
        <v>-108350.35</v>
      </c>
      <c r="AE60" s="231">
        <f t="shared" si="1"/>
        <v>-135086358.22</v>
      </c>
    </row>
    <row r="61" spans="3:31" s="225" customFormat="1" ht="19.75" customHeight="1" x14ac:dyDescent="0.15">
      <c r="C61" s="229">
        <v>53</v>
      </c>
      <c r="D61" s="230" t="s">
        <v>48</v>
      </c>
      <c r="E61" s="232">
        <v>-190731.03</v>
      </c>
      <c r="F61" s="233">
        <v>-4930848.2</v>
      </c>
      <c r="G61" s="232">
        <v>0</v>
      </c>
      <c r="H61" s="233">
        <v>-1382240.27</v>
      </c>
      <c r="I61" s="232">
        <v>-415886.85</v>
      </c>
      <c r="J61" s="233">
        <v>-740239.96</v>
      </c>
      <c r="K61" s="232">
        <v>-376348.57</v>
      </c>
      <c r="L61" s="233">
        <v>-1536</v>
      </c>
      <c r="M61" s="232">
        <v>-387762.5</v>
      </c>
      <c r="N61" s="233">
        <v>-808282.76</v>
      </c>
      <c r="O61" s="232">
        <v>-5621180.0199999996</v>
      </c>
      <c r="P61" s="233">
        <v>-7291460.9100000001</v>
      </c>
      <c r="Q61" s="232">
        <v>-10442734.01</v>
      </c>
      <c r="R61" s="233">
        <v>-107971</v>
      </c>
      <c r="S61" s="232">
        <v>0</v>
      </c>
      <c r="T61" s="233">
        <v>0</v>
      </c>
      <c r="U61" s="232">
        <v>-14796.46</v>
      </c>
      <c r="V61" s="233">
        <v>-304857.53000000003</v>
      </c>
      <c r="W61" s="232">
        <v>-84114.09</v>
      </c>
      <c r="X61" s="233">
        <v>-1874951.76</v>
      </c>
      <c r="Y61" s="233">
        <v>-323239.78999999998</v>
      </c>
      <c r="Z61" s="233">
        <v>-4433808.28</v>
      </c>
      <c r="AA61" s="232">
        <v>-999538</v>
      </c>
      <c r="AB61" s="233">
        <v>-1560.7</v>
      </c>
      <c r="AC61" s="232">
        <v>83492.820000000007</v>
      </c>
      <c r="AD61" s="232">
        <v>0</v>
      </c>
      <c r="AE61" s="231">
        <f t="shared" si="1"/>
        <v>-40650595.870000005</v>
      </c>
    </row>
    <row r="62" spans="3:31" s="225" customFormat="1" ht="19.75" customHeight="1" x14ac:dyDescent="0.15">
      <c r="C62" s="229">
        <v>54</v>
      </c>
      <c r="D62" s="230" t="s">
        <v>49</v>
      </c>
      <c r="E62" s="231">
        <v>-728018.05</v>
      </c>
      <c r="F62" s="231">
        <v>0</v>
      </c>
      <c r="G62" s="231">
        <v>0</v>
      </c>
      <c r="H62" s="231">
        <v>0</v>
      </c>
      <c r="I62" s="231">
        <v>-56987.82</v>
      </c>
      <c r="J62" s="231">
        <v>-263881.38</v>
      </c>
      <c r="K62" s="231">
        <v>-83067.06</v>
      </c>
      <c r="L62" s="231">
        <v>0</v>
      </c>
      <c r="M62" s="231">
        <v>0</v>
      </c>
      <c r="N62" s="231">
        <v>0</v>
      </c>
      <c r="O62" s="231">
        <v>0</v>
      </c>
      <c r="P62" s="231">
        <v>0</v>
      </c>
      <c r="Q62" s="231">
        <v>0</v>
      </c>
      <c r="R62" s="231">
        <v>-175346.76</v>
      </c>
      <c r="S62" s="231">
        <v>0</v>
      </c>
      <c r="T62" s="231">
        <v>0</v>
      </c>
      <c r="U62" s="231">
        <v>-358157.15</v>
      </c>
      <c r="V62" s="231">
        <v>0</v>
      </c>
      <c r="W62" s="231">
        <v>0</v>
      </c>
      <c r="X62" s="231">
        <v>-51543.42</v>
      </c>
      <c r="Y62" s="231">
        <v>-298853</v>
      </c>
      <c r="Z62" s="231">
        <v>0</v>
      </c>
      <c r="AA62" s="231">
        <v>0</v>
      </c>
      <c r="AB62" s="231">
        <v>0</v>
      </c>
      <c r="AC62" s="231">
        <v>0</v>
      </c>
      <c r="AD62" s="231">
        <v>0</v>
      </c>
      <c r="AE62" s="231">
        <f t="shared" si="1"/>
        <v>-2015854.6400000001</v>
      </c>
    </row>
    <row r="63" spans="3:31" s="225" customFormat="1" ht="19.75" customHeight="1" x14ac:dyDescent="0.15">
      <c r="C63" s="229">
        <v>55</v>
      </c>
      <c r="D63" s="230" t="s">
        <v>50</v>
      </c>
      <c r="E63" s="232">
        <v>-91140</v>
      </c>
      <c r="F63" s="233">
        <v>-31543104.870000001</v>
      </c>
      <c r="G63" s="232">
        <v>9256331.1400000006</v>
      </c>
      <c r="H63" s="233">
        <v>0</v>
      </c>
      <c r="I63" s="232">
        <v>-9974473.6600000001</v>
      </c>
      <c r="J63" s="233">
        <v>-748402.93</v>
      </c>
      <c r="K63" s="232">
        <v>-1899279.98</v>
      </c>
      <c r="L63" s="233">
        <v>701413.49</v>
      </c>
      <c r="M63" s="232">
        <v>535420.93999999994</v>
      </c>
      <c r="N63" s="233">
        <v>-37583367.369999997</v>
      </c>
      <c r="O63" s="232">
        <v>-10973396.08</v>
      </c>
      <c r="P63" s="233">
        <v>-5774785.4100000001</v>
      </c>
      <c r="Q63" s="232">
        <v>-12796458.85</v>
      </c>
      <c r="R63" s="233">
        <v>-1139945</v>
      </c>
      <c r="S63" s="232">
        <v>0</v>
      </c>
      <c r="T63" s="233">
        <v>574854.69999999995</v>
      </c>
      <c r="U63" s="232">
        <v>-1967092.25</v>
      </c>
      <c r="V63" s="233">
        <v>-751057.99</v>
      </c>
      <c r="W63" s="232">
        <v>-14133114.35</v>
      </c>
      <c r="X63" s="233">
        <v>-1813006</v>
      </c>
      <c r="Y63" s="233">
        <v>-2213444.92</v>
      </c>
      <c r="Z63" s="233">
        <v>-7093523.4000000004</v>
      </c>
      <c r="AA63" s="232">
        <v>-9768428.1099999994</v>
      </c>
      <c r="AB63" s="233">
        <v>-1072.3</v>
      </c>
      <c r="AC63" s="232">
        <v>2242786.14</v>
      </c>
      <c r="AD63" s="232">
        <v>-0.01</v>
      </c>
      <c r="AE63" s="231">
        <f t="shared" si="1"/>
        <v>-136954287.06999999</v>
      </c>
    </row>
    <row r="64" spans="3:31" s="225" customFormat="1" ht="19.75" customHeight="1" x14ac:dyDescent="0.15">
      <c r="C64" s="229">
        <v>56</v>
      </c>
      <c r="D64" s="230" t="s">
        <v>51</v>
      </c>
      <c r="E64" s="231">
        <v>-91140</v>
      </c>
      <c r="F64" s="231">
        <v>-31089680.719999999</v>
      </c>
      <c r="G64" s="231">
        <v>9256331.1400000006</v>
      </c>
      <c r="H64" s="231">
        <v>0</v>
      </c>
      <c r="I64" s="231">
        <v>-9974473.6600000001</v>
      </c>
      <c r="J64" s="231">
        <v>-748402.93</v>
      </c>
      <c r="K64" s="231">
        <v>-1899279.98</v>
      </c>
      <c r="L64" s="231">
        <v>701413.49</v>
      </c>
      <c r="M64" s="231">
        <v>535420.93999999994</v>
      </c>
      <c r="N64" s="231">
        <v>-16657387.4</v>
      </c>
      <c r="O64" s="231">
        <v>-5730591.6200000001</v>
      </c>
      <c r="P64" s="231">
        <v>-5774785.4100000001</v>
      </c>
      <c r="Q64" s="231">
        <v>-12796866.4</v>
      </c>
      <c r="R64" s="231">
        <v>-1139945</v>
      </c>
      <c r="S64" s="231">
        <v>0</v>
      </c>
      <c r="T64" s="231">
        <v>574854.69999999995</v>
      </c>
      <c r="U64" s="231">
        <v>-1967092.25</v>
      </c>
      <c r="V64" s="231">
        <v>-751057.99</v>
      </c>
      <c r="W64" s="231">
        <v>-14133114.35</v>
      </c>
      <c r="X64" s="231">
        <v>-1813006</v>
      </c>
      <c r="Y64" s="231">
        <v>-2213444.92</v>
      </c>
      <c r="Z64" s="231">
        <v>-7093523.4000000004</v>
      </c>
      <c r="AA64" s="231">
        <v>-9768428.1099999994</v>
      </c>
      <c r="AB64" s="231">
        <v>-1072.3</v>
      </c>
      <c r="AC64" s="231">
        <v>2242786.14</v>
      </c>
      <c r="AD64" s="231">
        <v>-0.01</v>
      </c>
      <c r="AE64" s="231">
        <f t="shared" si="1"/>
        <v>-110332486.03999999</v>
      </c>
    </row>
    <row r="65" spans="3:31" s="225" customFormat="1" ht="19.75" customHeight="1" x14ac:dyDescent="0.15">
      <c r="C65" s="229">
        <v>57</v>
      </c>
      <c r="D65" s="230" t="s">
        <v>52</v>
      </c>
      <c r="E65" s="232">
        <v>0</v>
      </c>
      <c r="F65" s="233">
        <v>-453424.15</v>
      </c>
      <c r="G65" s="232">
        <v>0</v>
      </c>
      <c r="H65" s="233">
        <v>0</v>
      </c>
      <c r="I65" s="232">
        <v>0</v>
      </c>
      <c r="J65" s="233">
        <v>0</v>
      </c>
      <c r="K65" s="232">
        <v>0</v>
      </c>
      <c r="L65" s="233">
        <v>0</v>
      </c>
      <c r="M65" s="232">
        <v>0</v>
      </c>
      <c r="N65" s="233">
        <v>-20925979.969999999</v>
      </c>
      <c r="O65" s="232">
        <v>0</v>
      </c>
      <c r="P65" s="233">
        <v>0</v>
      </c>
      <c r="Q65" s="232">
        <v>0</v>
      </c>
      <c r="R65" s="233">
        <v>0</v>
      </c>
      <c r="S65" s="232">
        <v>0</v>
      </c>
      <c r="T65" s="233">
        <v>0</v>
      </c>
      <c r="U65" s="232">
        <v>0</v>
      </c>
      <c r="V65" s="233">
        <v>0</v>
      </c>
      <c r="W65" s="232">
        <v>0</v>
      </c>
      <c r="X65" s="233">
        <v>0</v>
      </c>
      <c r="Y65" s="233">
        <v>0</v>
      </c>
      <c r="Z65" s="233">
        <v>0</v>
      </c>
      <c r="AA65" s="232">
        <v>0</v>
      </c>
      <c r="AB65" s="233">
        <v>0</v>
      </c>
      <c r="AC65" s="232">
        <v>0</v>
      </c>
      <c r="AD65" s="232">
        <v>0</v>
      </c>
      <c r="AE65" s="231">
        <f t="shared" si="1"/>
        <v>-21379404.119999997</v>
      </c>
    </row>
    <row r="66" spans="3:31" s="225" customFormat="1" ht="19.75" customHeight="1" x14ac:dyDescent="0.15">
      <c r="C66" s="229">
        <v>58</v>
      </c>
      <c r="D66" s="230" t="s">
        <v>53</v>
      </c>
      <c r="E66" s="231">
        <v>0</v>
      </c>
      <c r="F66" s="231">
        <v>0</v>
      </c>
      <c r="G66" s="231">
        <v>0</v>
      </c>
      <c r="H66" s="231">
        <v>0</v>
      </c>
      <c r="I66" s="231">
        <v>0</v>
      </c>
      <c r="J66" s="231">
        <v>0</v>
      </c>
      <c r="K66" s="231">
        <v>0</v>
      </c>
      <c r="L66" s="231">
        <v>0</v>
      </c>
      <c r="M66" s="231">
        <v>0</v>
      </c>
      <c r="N66" s="231">
        <v>0</v>
      </c>
      <c r="O66" s="231">
        <v>-5242804.46</v>
      </c>
      <c r="P66" s="231">
        <v>0</v>
      </c>
      <c r="Q66" s="231">
        <v>407.55</v>
      </c>
      <c r="R66" s="231">
        <v>0</v>
      </c>
      <c r="S66" s="231">
        <v>0</v>
      </c>
      <c r="T66" s="231">
        <v>0</v>
      </c>
      <c r="U66" s="231">
        <v>0</v>
      </c>
      <c r="V66" s="231">
        <v>0</v>
      </c>
      <c r="W66" s="231">
        <v>0</v>
      </c>
      <c r="X66" s="231">
        <v>0</v>
      </c>
      <c r="Y66" s="231">
        <v>0</v>
      </c>
      <c r="Z66" s="231">
        <v>0</v>
      </c>
      <c r="AA66" s="231">
        <v>0</v>
      </c>
      <c r="AB66" s="231">
        <v>0</v>
      </c>
      <c r="AC66" s="231">
        <v>0</v>
      </c>
      <c r="AD66" s="231">
        <v>0</v>
      </c>
      <c r="AE66" s="231">
        <f t="shared" si="1"/>
        <v>-5242396.91</v>
      </c>
    </row>
    <row r="67" spans="3:31" s="225" customFormat="1" ht="19.75" customHeight="1" x14ac:dyDescent="0.15">
      <c r="C67" s="229">
        <v>59</v>
      </c>
      <c r="D67" s="230" t="s">
        <v>54</v>
      </c>
      <c r="E67" s="232">
        <v>-488774.31</v>
      </c>
      <c r="F67" s="233">
        <v>-55402474.380000003</v>
      </c>
      <c r="G67" s="232">
        <v>-67112.08</v>
      </c>
      <c r="H67" s="233">
        <v>-8350721.3899999997</v>
      </c>
      <c r="I67" s="232">
        <v>-29140279.510000002</v>
      </c>
      <c r="J67" s="233">
        <v>-5639856.3200000003</v>
      </c>
      <c r="K67" s="232">
        <v>-2451775.62</v>
      </c>
      <c r="L67" s="233">
        <v>1555541.72</v>
      </c>
      <c r="M67" s="232">
        <v>-2171436.35</v>
      </c>
      <c r="N67" s="233">
        <v>-18258248.699999999</v>
      </c>
      <c r="O67" s="232">
        <v>-23043289.91</v>
      </c>
      <c r="P67" s="233">
        <v>-9511102.2699999996</v>
      </c>
      <c r="Q67" s="232">
        <v>-17254830.949999999</v>
      </c>
      <c r="R67" s="233">
        <v>-4514379.25</v>
      </c>
      <c r="S67" s="232">
        <v>-139267.64000000001</v>
      </c>
      <c r="T67" s="233">
        <v>14154.79</v>
      </c>
      <c r="U67" s="232">
        <v>-2276791.27</v>
      </c>
      <c r="V67" s="233">
        <v>-1629095.18</v>
      </c>
      <c r="W67" s="232">
        <v>-4823044.29</v>
      </c>
      <c r="X67" s="233">
        <v>-1386953.77</v>
      </c>
      <c r="Y67" s="233">
        <v>-3620690.7</v>
      </c>
      <c r="Z67" s="233">
        <v>-5693017.5700000003</v>
      </c>
      <c r="AA67" s="232">
        <v>-34016754.619999997</v>
      </c>
      <c r="AB67" s="233">
        <v>139578.20000000001</v>
      </c>
      <c r="AC67" s="232">
        <v>-980812.84</v>
      </c>
      <c r="AD67" s="232">
        <v>-13654.42</v>
      </c>
      <c r="AE67" s="231">
        <f t="shared" si="1"/>
        <v>-229165088.63000003</v>
      </c>
    </row>
    <row r="68" spans="3:31" s="225" customFormat="1" ht="19.75" customHeight="1" x14ac:dyDescent="0.15">
      <c r="C68" s="229">
        <v>60</v>
      </c>
      <c r="D68" s="230" t="s">
        <v>55</v>
      </c>
      <c r="E68" s="231">
        <v>0</v>
      </c>
      <c r="F68" s="231">
        <v>-16724889.609999999</v>
      </c>
      <c r="G68" s="231">
        <v>-290142.76</v>
      </c>
      <c r="H68" s="231">
        <v>-87234.68</v>
      </c>
      <c r="I68" s="231">
        <v>-67345.47</v>
      </c>
      <c r="J68" s="231">
        <v>-315457.84000000003</v>
      </c>
      <c r="K68" s="231">
        <v>-6255.3</v>
      </c>
      <c r="L68" s="231">
        <v>11150.28</v>
      </c>
      <c r="M68" s="231">
        <v>-72023.31</v>
      </c>
      <c r="N68" s="231">
        <v>-186702.13</v>
      </c>
      <c r="O68" s="231">
        <v>-1705371.17</v>
      </c>
      <c r="P68" s="231">
        <v>0</v>
      </c>
      <c r="Q68" s="231">
        <v>-936162</v>
      </c>
      <c r="R68" s="231">
        <v>-149102.28</v>
      </c>
      <c r="S68" s="231">
        <v>0</v>
      </c>
      <c r="T68" s="231">
        <v>0</v>
      </c>
      <c r="U68" s="231">
        <v>-821.38</v>
      </c>
      <c r="V68" s="231">
        <v>-35862.39</v>
      </c>
      <c r="W68" s="231">
        <v>-79910.990000000005</v>
      </c>
      <c r="X68" s="231">
        <v>0</v>
      </c>
      <c r="Y68" s="231">
        <v>-93375.76</v>
      </c>
      <c r="Z68" s="231">
        <v>0</v>
      </c>
      <c r="AA68" s="231">
        <v>-1572413.9</v>
      </c>
      <c r="AB68" s="231">
        <v>7237.3</v>
      </c>
      <c r="AC68" s="231">
        <v>15870.95</v>
      </c>
      <c r="AD68" s="231">
        <v>0</v>
      </c>
      <c r="AE68" s="231">
        <f t="shared" si="1"/>
        <v>-22288812.439999994</v>
      </c>
    </row>
    <row r="69" spans="3:31" s="225" customFormat="1" ht="19.75" customHeight="1" x14ac:dyDescent="0.15">
      <c r="C69" s="229">
        <v>61</v>
      </c>
      <c r="D69" s="230" t="s">
        <v>56</v>
      </c>
      <c r="E69" s="232">
        <v>0</v>
      </c>
      <c r="F69" s="233">
        <v>0</v>
      </c>
      <c r="G69" s="232">
        <v>426733.98</v>
      </c>
      <c r="H69" s="233">
        <v>0</v>
      </c>
      <c r="I69" s="232">
        <v>0</v>
      </c>
      <c r="J69" s="233">
        <v>0</v>
      </c>
      <c r="K69" s="232">
        <v>0</v>
      </c>
      <c r="L69" s="233">
        <v>0</v>
      </c>
      <c r="M69" s="232">
        <v>0</v>
      </c>
      <c r="N69" s="233">
        <v>-1061065.23</v>
      </c>
      <c r="O69" s="232">
        <v>0</v>
      </c>
      <c r="P69" s="233">
        <v>0</v>
      </c>
      <c r="Q69" s="232">
        <v>-1079240.68</v>
      </c>
      <c r="R69" s="233">
        <v>0</v>
      </c>
      <c r="S69" s="232">
        <v>0</v>
      </c>
      <c r="T69" s="233">
        <v>0</v>
      </c>
      <c r="U69" s="232">
        <v>0</v>
      </c>
      <c r="V69" s="233">
        <v>0</v>
      </c>
      <c r="W69" s="232">
        <v>0</v>
      </c>
      <c r="X69" s="233">
        <v>0</v>
      </c>
      <c r="Y69" s="233">
        <v>0</v>
      </c>
      <c r="Z69" s="233">
        <v>0</v>
      </c>
      <c r="AA69" s="232">
        <v>-26079859.57</v>
      </c>
      <c r="AB69" s="233">
        <v>0</v>
      </c>
      <c r="AC69" s="232">
        <v>0</v>
      </c>
      <c r="AD69" s="232">
        <v>0</v>
      </c>
      <c r="AE69" s="231">
        <f t="shared" si="1"/>
        <v>-27793431.5</v>
      </c>
    </row>
    <row r="70" spans="3:31" s="225" customFormat="1" ht="19.75" customHeight="1" x14ac:dyDescent="0.15">
      <c r="C70" s="229">
        <v>62</v>
      </c>
      <c r="D70" s="230" t="s">
        <v>57</v>
      </c>
      <c r="E70" s="231">
        <v>0</v>
      </c>
      <c r="F70" s="231">
        <v>-51872.71</v>
      </c>
      <c r="G70" s="231">
        <v>-17006.34</v>
      </c>
      <c r="H70" s="231">
        <v>0</v>
      </c>
      <c r="I70" s="231">
        <v>0</v>
      </c>
      <c r="J70" s="231">
        <v>0</v>
      </c>
      <c r="K70" s="231">
        <v>0</v>
      </c>
      <c r="L70" s="231">
        <v>0</v>
      </c>
      <c r="M70" s="231">
        <v>0</v>
      </c>
      <c r="N70" s="231">
        <v>0</v>
      </c>
      <c r="O70" s="231">
        <v>0</v>
      </c>
      <c r="P70" s="231">
        <v>-2775764.01</v>
      </c>
      <c r="Q70" s="231">
        <v>-2127724.25</v>
      </c>
      <c r="R70" s="231">
        <v>0</v>
      </c>
      <c r="S70" s="231">
        <v>0</v>
      </c>
      <c r="T70" s="231">
        <v>0</v>
      </c>
      <c r="U70" s="231">
        <v>0</v>
      </c>
      <c r="V70" s="231">
        <v>0</v>
      </c>
      <c r="W70" s="231">
        <v>0</v>
      </c>
      <c r="X70" s="231">
        <v>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0</v>
      </c>
      <c r="AE70" s="231">
        <f t="shared" si="1"/>
        <v>-4972367.3099999996</v>
      </c>
    </row>
    <row r="71" spans="3:31" s="225" customFormat="1" ht="19.75" customHeight="1" x14ac:dyDescent="0.15">
      <c r="C71" s="229">
        <v>63</v>
      </c>
      <c r="D71" s="230" t="s">
        <v>58</v>
      </c>
      <c r="E71" s="232">
        <v>-76428.05</v>
      </c>
      <c r="F71" s="233">
        <v>-1157636.29</v>
      </c>
      <c r="G71" s="232">
        <v>121295.91</v>
      </c>
      <c r="H71" s="233">
        <v>-77888.39</v>
      </c>
      <c r="I71" s="232">
        <v>18646.29</v>
      </c>
      <c r="J71" s="233">
        <v>-106312.07</v>
      </c>
      <c r="K71" s="232">
        <v>-5034.6000000000004</v>
      </c>
      <c r="L71" s="233">
        <v>-8164.38</v>
      </c>
      <c r="M71" s="232">
        <v>-11416.14</v>
      </c>
      <c r="N71" s="233">
        <v>-1809067.91</v>
      </c>
      <c r="O71" s="232">
        <v>-878754.3</v>
      </c>
      <c r="P71" s="233">
        <v>0</v>
      </c>
      <c r="Q71" s="232">
        <v>69140.14</v>
      </c>
      <c r="R71" s="233">
        <v>-17655.150000000001</v>
      </c>
      <c r="S71" s="232">
        <v>0</v>
      </c>
      <c r="T71" s="233">
        <v>-12611.74</v>
      </c>
      <c r="U71" s="232">
        <v>-32294.27</v>
      </c>
      <c r="V71" s="233">
        <v>-150437.32999999999</v>
      </c>
      <c r="W71" s="232">
        <v>-22440.9</v>
      </c>
      <c r="X71" s="233">
        <v>-15851.1</v>
      </c>
      <c r="Y71" s="233">
        <v>-5385.28</v>
      </c>
      <c r="Z71" s="233">
        <v>-15405.81</v>
      </c>
      <c r="AA71" s="232">
        <v>-2184520.15</v>
      </c>
      <c r="AB71" s="233">
        <v>-28132.1</v>
      </c>
      <c r="AC71" s="232">
        <v>538845.69999999995</v>
      </c>
      <c r="AD71" s="232">
        <v>-14738.65</v>
      </c>
      <c r="AE71" s="231">
        <f t="shared" si="1"/>
        <v>-5882246.5699999994</v>
      </c>
    </row>
    <row r="72" spans="3:31" s="225" customFormat="1" ht="19.75" customHeight="1" x14ac:dyDescent="0.15">
      <c r="C72" s="229">
        <v>64</v>
      </c>
      <c r="D72" s="230" t="s">
        <v>59</v>
      </c>
      <c r="E72" s="231">
        <v>0</v>
      </c>
      <c r="F72" s="231">
        <v>-10051692.66</v>
      </c>
      <c r="G72" s="231">
        <v>0</v>
      </c>
      <c r="H72" s="231">
        <v>-3168914.26</v>
      </c>
      <c r="I72" s="231">
        <v>0</v>
      </c>
      <c r="J72" s="231">
        <v>-545335.18999999994</v>
      </c>
      <c r="K72" s="231">
        <v>-277207.53999999998</v>
      </c>
      <c r="L72" s="231">
        <v>0</v>
      </c>
      <c r="M72" s="231">
        <v>-3510</v>
      </c>
      <c r="N72" s="231">
        <v>0</v>
      </c>
      <c r="O72" s="231">
        <v>-3062180.45</v>
      </c>
      <c r="P72" s="231">
        <v>0</v>
      </c>
      <c r="Q72" s="231">
        <v>0</v>
      </c>
      <c r="R72" s="231">
        <v>0</v>
      </c>
      <c r="S72" s="231">
        <v>0</v>
      </c>
      <c r="T72" s="231">
        <v>0</v>
      </c>
      <c r="U72" s="231">
        <v>5789.54</v>
      </c>
      <c r="V72" s="231">
        <v>0</v>
      </c>
      <c r="W72" s="231">
        <v>-1250793.7</v>
      </c>
      <c r="X72" s="231">
        <v>0</v>
      </c>
      <c r="Y72" s="231">
        <v>0</v>
      </c>
      <c r="Z72" s="231">
        <v>-3991795.62</v>
      </c>
      <c r="AA72" s="231">
        <v>0</v>
      </c>
      <c r="AB72" s="231">
        <v>0</v>
      </c>
      <c r="AC72" s="231">
        <v>-1262371.8799999999</v>
      </c>
      <c r="AD72" s="231">
        <v>0</v>
      </c>
      <c r="AE72" s="231">
        <f t="shared" ref="AE72:AE101" si="2">SUM(E72:AD72)</f>
        <v>-23608011.759999998</v>
      </c>
    </row>
    <row r="73" spans="3:31" s="225" customFormat="1" ht="19.75" customHeight="1" x14ac:dyDescent="0.15">
      <c r="C73" s="229">
        <v>65</v>
      </c>
      <c r="D73" s="230" t="s">
        <v>60</v>
      </c>
      <c r="E73" s="232">
        <v>-412346.26</v>
      </c>
      <c r="F73" s="233">
        <v>-27416383.109999999</v>
      </c>
      <c r="G73" s="232">
        <v>-307992.87</v>
      </c>
      <c r="H73" s="233">
        <v>-5016684.0599999996</v>
      </c>
      <c r="I73" s="232">
        <v>-29091580.329999998</v>
      </c>
      <c r="J73" s="233">
        <v>-4672751.22</v>
      </c>
      <c r="K73" s="232">
        <v>-2163278.1800000002</v>
      </c>
      <c r="L73" s="233">
        <v>1552555.82</v>
      </c>
      <c r="M73" s="232">
        <v>-2084486.9</v>
      </c>
      <c r="N73" s="233">
        <v>-15201413.43</v>
      </c>
      <c r="O73" s="232">
        <v>-17396983.989999998</v>
      </c>
      <c r="P73" s="233">
        <v>-6735338.2599999998</v>
      </c>
      <c r="Q73" s="232">
        <v>-13180844.16</v>
      </c>
      <c r="R73" s="233">
        <v>-4347621.82</v>
      </c>
      <c r="S73" s="232">
        <v>-139267.64000000001</v>
      </c>
      <c r="T73" s="233">
        <v>26766.53</v>
      </c>
      <c r="U73" s="232">
        <v>-2249465.16</v>
      </c>
      <c r="V73" s="233">
        <v>-1442795.46</v>
      </c>
      <c r="W73" s="232">
        <v>-3469898.7</v>
      </c>
      <c r="X73" s="233">
        <v>-1371102.67</v>
      </c>
      <c r="Y73" s="233">
        <v>-3521929.66</v>
      </c>
      <c r="Z73" s="233">
        <v>-1685816.14</v>
      </c>
      <c r="AA73" s="232">
        <v>-4179961</v>
      </c>
      <c r="AB73" s="233">
        <v>160473</v>
      </c>
      <c r="AC73" s="232">
        <v>-273157.61</v>
      </c>
      <c r="AD73" s="232">
        <v>1084.23</v>
      </c>
      <c r="AE73" s="231">
        <f t="shared" si="2"/>
        <v>-144620219.05000001</v>
      </c>
    </row>
    <row r="74" spans="3:31" s="225" customFormat="1" ht="19.75" customHeight="1" x14ac:dyDescent="0.15">
      <c r="C74" s="229">
        <v>66</v>
      </c>
      <c r="D74" s="230" t="s">
        <v>221</v>
      </c>
      <c r="E74" s="231">
        <v>-25359.03</v>
      </c>
      <c r="F74" s="231">
        <v>0</v>
      </c>
      <c r="G74" s="231">
        <v>0</v>
      </c>
      <c r="H74" s="231">
        <v>-1457451.38</v>
      </c>
      <c r="I74" s="231">
        <v>-22035061.219999999</v>
      </c>
      <c r="J74" s="231">
        <v>0</v>
      </c>
      <c r="K74" s="231">
        <v>0</v>
      </c>
      <c r="L74" s="231">
        <v>0</v>
      </c>
      <c r="M74" s="231">
        <v>0</v>
      </c>
      <c r="N74" s="231">
        <v>0</v>
      </c>
      <c r="O74" s="231">
        <v>0</v>
      </c>
      <c r="P74" s="231">
        <v>-4624.91</v>
      </c>
      <c r="Q74" s="231">
        <v>0</v>
      </c>
      <c r="R74" s="231">
        <v>-808425.9</v>
      </c>
      <c r="S74" s="231">
        <v>0</v>
      </c>
      <c r="T74" s="231">
        <v>0</v>
      </c>
      <c r="U74" s="231">
        <v>0</v>
      </c>
      <c r="V74" s="231">
        <v>0</v>
      </c>
      <c r="W74" s="231">
        <v>0</v>
      </c>
      <c r="X74" s="231">
        <v>0</v>
      </c>
      <c r="Y74" s="231">
        <v>0</v>
      </c>
      <c r="Z74" s="231">
        <v>0</v>
      </c>
      <c r="AA74" s="231">
        <v>0</v>
      </c>
      <c r="AB74" s="231">
        <v>65370.5</v>
      </c>
      <c r="AC74" s="231">
        <v>713.67</v>
      </c>
      <c r="AD74" s="231">
        <v>0</v>
      </c>
      <c r="AE74" s="231">
        <f t="shared" si="2"/>
        <v>-24264838.269999996</v>
      </c>
    </row>
    <row r="75" spans="3:31" s="225" customFormat="1" ht="19.75" customHeight="1" x14ac:dyDescent="0.15">
      <c r="C75" s="229">
        <v>67</v>
      </c>
      <c r="D75" s="230" t="s">
        <v>61</v>
      </c>
      <c r="E75" s="232">
        <v>0</v>
      </c>
      <c r="F75" s="233">
        <v>0</v>
      </c>
      <c r="G75" s="232">
        <v>0</v>
      </c>
      <c r="H75" s="233">
        <v>0</v>
      </c>
      <c r="I75" s="232">
        <v>0</v>
      </c>
      <c r="J75" s="233">
        <v>0</v>
      </c>
      <c r="K75" s="232">
        <v>0</v>
      </c>
      <c r="L75" s="233">
        <v>0</v>
      </c>
      <c r="M75" s="232">
        <v>0</v>
      </c>
      <c r="N75" s="233">
        <v>-174331.85</v>
      </c>
      <c r="O75" s="232">
        <v>0</v>
      </c>
      <c r="P75" s="233">
        <v>0</v>
      </c>
      <c r="Q75" s="232">
        <v>0</v>
      </c>
      <c r="R75" s="233">
        <v>0</v>
      </c>
      <c r="S75" s="232">
        <v>0</v>
      </c>
      <c r="T75" s="233">
        <v>0</v>
      </c>
      <c r="U75" s="232">
        <v>0</v>
      </c>
      <c r="V75" s="233">
        <v>0</v>
      </c>
      <c r="W75" s="232">
        <v>0</v>
      </c>
      <c r="X75" s="233">
        <v>0</v>
      </c>
      <c r="Y75" s="233">
        <v>0</v>
      </c>
      <c r="Z75" s="233">
        <v>-178121.51</v>
      </c>
      <c r="AA75" s="232">
        <v>0</v>
      </c>
      <c r="AB75" s="233">
        <v>0</v>
      </c>
      <c r="AC75" s="232">
        <v>0</v>
      </c>
      <c r="AD75" s="232">
        <v>0</v>
      </c>
      <c r="AE75" s="231">
        <f t="shared" si="2"/>
        <v>-352453.36</v>
      </c>
    </row>
    <row r="76" spans="3:31" s="225" customFormat="1" ht="19.75" customHeight="1" x14ac:dyDescent="0.15">
      <c r="C76" s="229">
        <v>68</v>
      </c>
      <c r="D76" s="230" t="s">
        <v>62</v>
      </c>
      <c r="E76" s="231">
        <v>0</v>
      </c>
      <c r="F76" s="231">
        <v>0</v>
      </c>
      <c r="G76" s="231">
        <v>0</v>
      </c>
      <c r="H76" s="231">
        <v>0</v>
      </c>
      <c r="I76" s="231">
        <v>0</v>
      </c>
      <c r="J76" s="231">
        <v>0</v>
      </c>
      <c r="K76" s="231">
        <v>0</v>
      </c>
      <c r="L76" s="231">
        <v>0</v>
      </c>
      <c r="M76" s="231">
        <v>0</v>
      </c>
      <c r="N76" s="231">
        <v>0</v>
      </c>
      <c r="O76" s="231">
        <v>0</v>
      </c>
      <c r="P76" s="231">
        <v>0</v>
      </c>
      <c r="Q76" s="231">
        <v>0</v>
      </c>
      <c r="R76" s="231">
        <v>0</v>
      </c>
      <c r="S76" s="231">
        <v>0</v>
      </c>
      <c r="T76" s="231">
        <v>0</v>
      </c>
      <c r="U76" s="231">
        <v>0</v>
      </c>
      <c r="V76" s="231">
        <v>0</v>
      </c>
      <c r="W76" s="231">
        <v>0</v>
      </c>
      <c r="X76" s="231">
        <v>0</v>
      </c>
      <c r="Y76" s="231">
        <v>0</v>
      </c>
      <c r="Z76" s="231">
        <v>0</v>
      </c>
      <c r="AA76" s="231">
        <v>0</v>
      </c>
      <c r="AB76" s="231">
        <v>0</v>
      </c>
      <c r="AC76" s="231">
        <v>0</v>
      </c>
      <c r="AD76" s="231">
        <v>0</v>
      </c>
      <c r="AE76" s="231">
        <f t="shared" si="2"/>
        <v>0</v>
      </c>
    </row>
    <row r="77" spans="3:31" s="225" customFormat="1" ht="19.75" customHeight="1" x14ac:dyDescent="0.15">
      <c r="C77" s="229">
        <v>69</v>
      </c>
      <c r="D77" s="230" t="s">
        <v>63</v>
      </c>
      <c r="E77" s="232">
        <v>0</v>
      </c>
      <c r="F77" s="233">
        <v>0</v>
      </c>
      <c r="G77" s="232">
        <v>0</v>
      </c>
      <c r="H77" s="233">
        <v>0</v>
      </c>
      <c r="I77" s="232">
        <v>0</v>
      </c>
      <c r="J77" s="233">
        <v>0</v>
      </c>
      <c r="K77" s="232">
        <v>0</v>
      </c>
      <c r="L77" s="233">
        <v>0</v>
      </c>
      <c r="M77" s="232">
        <v>0</v>
      </c>
      <c r="N77" s="233">
        <v>0</v>
      </c>
      <c r="O77" s="232">
        <v>0</v>
      </c>
      <c r="P77" s="233">
        <v>0</v>
      </c>
      <c r="Q77" s="232">
        <v>0</v>
      </c>
      <c r="R77" s="233">
        <v>0</v>
      </c>
      <c r="S77" s="232">
        <v>-24153.74</v>
      </c>
      <c r="T77" s="233">
        <v>0</v>
      </c>
      <c r="U77" s="232">
        <v>0</v>
      </c>
      <c r="V77" s="233">
        <v>0</v>
      </c>
      <c r="W77" s="232">
        <v>0</v>
      </c>
      <c r="X77" s="233">
        <v>0</v>
      </c>
      <c r="Y77" s="233">
        <v>0</v>
      </c>
      <c r="Z77" s="233">
        <v>0</v>
      </c>
      <c r="AA77" s="232">
        <v>0</v>
      </c>
      <c r="AB77" s="233">
        <v>0</v>
      </c>
      <c r="AC77" s="232">
        <v>0</v>
      </c>
      <c r="AD77" s="232">
        <v>0</v>
      </c>
      <c r="AE77" s="231">
        <f t="shared" si="2"/>
        <v>-24153.74</v>
      </c>
    </row>
    <row r="78" spans="3:31" s="225" customFormat="1" ht="19.75" customHeight="1" x14ac:dyDescent="0.15">
      <c r="C78" s="229">
        <v>70</v>
      </c>
      <c r="D78" s="230" t="s">
        <v>64</v>
      </c>
      <c r="E78" s="231">
        <v>-50644.18</v>
      </c>
      <c r="F78" s="231">
        <v>-6999009.71</v>
      </c>
      <c r="G78" s="231">
        <v>428418.57</v>
      </c>
      <c r="H78" s="231">
        <v>-1995015.91</v>
      </c>
      <c r="I78" s="231">
        <v>-2087594.41</v>
      </c>
      <c r="J78" s="231">
        <v>-1208316.45</v>
      </c>
      <c r="K78" s="231">
        <v>-459077.35</v>
      </c>
      <c r="L78" s="231">
        <v>22426.42</v>
      </c>
      <c r="M78" s="231">
        <v>-156139.23000000001</v>
      </c>
      <c r="N78" s="231">
        <v>-6977479.54</v>
      </c>
      <c r="O78" s="231">
        <v>-6717910.7000000002</v>
      </c>
      <c r="P78" s="231">
        <v>-1178940</v>
      </c>
      <c r="Q78" s="231">
        <v>-5637080.9000000004</v>
      </c>
      <c r="R78" s="231">
        <v>-329650.59000000003</v>
      </c>
      <c r="S78" s="231">
        <v>0</v>
      </c>
      <c r="T78" s="231">
        <v>-58.92</v>
      </c>
      <c r="U78" s="231">
        <v>-233629.86</v>
      </c>
      <c r="V78" s="231">
        <v>-738853.05</v>
      </c>
      <c r="W78" s="231">
        <v>-1488096</v>
      </c>
      <c r="X78" s="231">
        <v>-171376.23</v>
      </c>
      <c r="Y78" s="231">
        <v>-755819.95</v>
      </c>
      <c r="Z78" s="231">
        <v>-561335.14</v>
      </c>
      <c r="AA78" s="231">
        <v>-559360.62</v>
      </c>
      <c r="AB78" s="231">
        <v>-34388.5</v>
      </c>
      <c r="AC78" s="231">
        <v>-771.71</v>
      </c>
      <c r="AD78" s="231">
        <v>16351.5</v>
      </c>
      <c r="AE78" s="231">
        <f t="shared" si="2"/>
        <v>-37873352.460000001</v>
      </c>
    </row>
    <row r="79" spans="3:31" s="225" customFormat="1" ht="19.75" customHeight="1" x14ac:dyDescent="0.15">
      <c r="C79" s="229">
        <v>71</v>
      </c>
      <c r="D79" s="230" t="s">
        <v>65</v>
      </c>
      <c r="E79" s="232">
        <v>-17016.8</v>
      </c>
      <c r="F79" s="233">
        <v>-6942072.6900000004</v>
      </c>
      <c r="G79" s="232">
        <v>446557.29</v>
      </c>
      <c r="H79" s="233">
        <v>-414724.79</v>
      </c>
      <c r="I79" s="232">
        <v>-638467.37</v>
      </c>
      <c r="J79" s="233">
        <v>-332940.84999999998</v>
      </c>
      <c r="K79" s="232">
        <v>-561306.30000000005</v>
      </c>
      <c r="L79" s="233">
        <v>-58358.94</v>
      </c>
      <c r="M79" s="232">
        <v>-50919.19</v>
      </c>
      <c r="N79" s="233">
        <v>-1104432.26</v>
      </c>
      <c r="O79" s="232">
        <v>-840360.92</v>
      </c>
      <c r="P79" s="233">
        <v>-596615.81000000006</v>
      </c>
      <c r="Q79" s="232">
        <v>-711485.77</v>
      </c>
      <c r="R79" s="233">
        <v>-266015.01</v>
      </c>
      <c r="S79" s="232">
        <v>-17354.28</v>
      </c>
      <c r="T79" s="233">
        <v>35540.21</v>
      </c>
      <c r="U79" s="232">
        <v>-74438.39</v>
      </c>
      <c r="V79" s="233">
        <v>-251361.87</v>
      </c>
      <c r="W79" s="232">
        <v>-480431.09</v>
      </c>
      <c r="X79" s="233">
        <v>-62757.71</v>
      </c>
      <c r="Y79" s="233">
        <v>-118775.41</v>
      </c>
      <c r="Z79" s="233">
        <v>-314817.96999999997</v>
      </c>
      <c r="AA79" s="232">
        <v>-1865733.45</v>
      </c>
      <c r="AB79" s="233">
        <v>115406</v>
      </c>
      <c r="AC79" s="232">
        <v>-117759.22</v>
      </c>
      <c r="AD79" s="232">
        <v>2528.12</v>
      </c>
      <c r="AE79" s="231">
        <f t="shared" si="2"/>
        <v>-15238114.469999999</v>
      </c>
    </row>
    <row r="80" spans="3:31" s="225" customFormat="1" ht="19.75" customHeight="1" x14ac:dyDescent="0.15">
      <c r="C80" s="229">
        <v>72</v>
      </c>
      <c r="D80" s="230" t="s">
        <v>66</v>
      </c>
      <c r="E80" s="231">
        <v>0</v>
      </c>
      <c r="F80" s="231">
        <v>0</v>
      </c>
      <c r="G80" s="231">
        <v>0</v>
      </c>
      <c r="H80" s="231">
        <v>0</v>
      </c>
      <c r="I80" s="231">
        <v>0</v>
      </c>
      <c r="J80" s="231">
        <v>0</v>
      </c>
      <c r="K80" s="231">
        <v>0</v>
      </c>
      <c r="L80" s="231">
        <v>0</v>
      </c>
      <c r="M80" s="231">
        <v>0</v>
      </c>
      <c r="N80" s="231">
        <v>0</v>
      </c>
      <c r="O80" s="231">
        <v>0</v>
      </c>
      <c r="P80" s="231">
        <v>-136391.59</v>
      </c>
      <c r="Q80" s="231">
        <v>0</v>
      </c>
      <c r="R80" s="231">
        <v>0</v>
      </c>
      <c r="S80" s="231">
        <v>463.89</v>
      </c>
      <c r="T80" s="231">
        <v>0</v>
      </c>
      <c r="U80" s="231">
        <v>0</v>
      </c>
      <c r="V80" s="231">
        <v>0</v>
      </c>
      <c r="W80" s="231">
        <v>0</v>
      </c>
      <c r="X80" s="231">
        <v>-583232.72</v>
      </c>
      <c r="Y80" s="231">
        <v>0</v>
      </c>
      <c r="Z80" s="231">
        <v>0</v>
      </c>
      <c r="AA80" s="231">
        <v>0</v>
      </c>
      <c r="AB80" s="231">
        <v>0</v>
      </c>
      <c r="AC80" s="231">
        <v>0</v>
      </c>
      <c r="AD80" s="231">
        <v>0</v>
      </c>
      <c r="AE80" s="231">
        <f t="shared" si="2"/>
        <v>-719160.41999999993</v>
      </c>
    </row>
    <row r="81" spans="3:31" s="225" customFormat="1" ht="19.75" customHeight="1" x14ac:dyDescent="0.15">
      <c r="C81" s="229">
        <v>73</v>
      </c>
      <c r="D81" s="230" t="s">
        <v>67</v>
      </c>
      <c r="E81" s="232">
        <v>-78149.38</v>
      </c>
      <c r="F81" s="233">
        <v>0</v>
      </c>
      <c r="G81" s="232">
        <v>0</v>
      </c>
      <c r="H81" s="233">
        <v>0</v>
      </c>
      <c r="I81" s="232">
        <v>0</v>
      </c>
      <c r="J81" s="233">
        <v>0</v>
      </c>
      <c r="K81" s="232">
        <v>0</v>
      </c>
      <c r="L81" s="233">
        <v>0</v>
      </c>
      <c r="M81" s="232">
        <v>0</v>
      </c>
      <c r="N81" s="233">
        <v>0</v>
      </c>
      <c r="O81" s="232">
        <v>0</v>
      </c>
      <c r="P81" s="233">
        <v>-50452.55</v>
      </c>
      <c r="Q81" s="232">
        <v>0</v>
      </c>
      <c r="R81" s="233">
        <v>0</v>
      </c>
      <c r="S81" s="232">
        <v>0</v>
      </c>
      <c r="T81" s="233">
        <v>0</v>
      </c>
      <c r="U81" s="232">
        <v>0</v>
      </c>
      <c r="V81" s="233">
        <v>0</v>
      </c>
      <c r="W81" s="232">
        <v>0</v>
      </c>
      <c r="X81" s="233">
        <v>0</v>
      </c>
      <c r="Y81" s="233">
        <v>0</v>
      </c>
      <c r="Z81" s="233">
        <v>0</v>
      </c>
      <c r="AA81" s="232">
        <v>0</v>
      </c>
      <c r="AB81" s="233">
        <v>0</v>
      </c>
      <c r="AC81" s="232">
        <v>0</v>
      </c>
      <c r="AD81" s="232">
        <v>0</v>
      </c>
      <c r="AE81" s="231">
        <f t="shared" si="2"/>
        <v>-128601.93000000001</v>
      </c>
    </row>
    <row r="82" spans="3:31" s="225" customFormat="1" ht="19.75" customHeight="1" x14ac:dyDescent="0.15">
      <c r="C82" s="229">
        <v>74</v>
      </c>
      <c r="D82" s="230" t="s">
        <v>68</v>
      </c>
      <c r="E82" s="231">
        <v>-241176.87</v>
      </c>
      <c r="F82" s="231">
        <v>-10787413.1</v>
      </c>
      <c r="G82" s="231">
        <v>-1126601.27</v>
      </c>
      <c r="H82" s="231">
        <v>-766595.86</v>
      </c>
      <c r="I82" s="231">
        <v>-3903922.01</v>
      </c>
      <c r="J82" s="231">
        <v>-2129060.58</v>
      </c>
      <c r="K82" s="231">
        <v>-1007989.29</v>
      </c>
      <c r="L82" s="231">
        <v>1593998.39</v>
      </c>
      <c r="M82" s="231">
        <v>-1877428.48</v>
      </c>
      <c r="N82" s="231">
        <v>-5259913.95</v>
      </c>
      <c r="O82" s="231">
        <v>-7326127.2599999998</v>
      </c>
      <c r="P82" s="231">
        <v>-3716627.93</v>
      </c>
      <c r="Q82" s="231">
        <v>-5148415.3600000003</v>
      </c>
      <c r="R82" s="231">
        <v>-2782113.25</v>
      </c>
      <c r="S82" s="231">
        <v>-78010.25</v>
      </c>
      <c r="T82" s="231">
        <v>-3944.89</v>
      </c>
      <c r="U82" s="231">
        <v>-1941396.91</v>
      </c>
      <c r="V82" s="231">
        <v>-452580.54</v>
      </c>
      <c r="W82" s="231">
        <v>-1385130.24</v>
      </c>
      <c r="X82" s="231">
        <v>-541135.24</v>
      </c>
      <c r="Y82" s="231">
        <v>-2572267.0099999998</v>
      </c>
      <c r="Z82" s="231">
        <v>-428957.11</v>
      </c>
      <c r="AA82" s="231">
        <v>-1559781.1</v>
      </c>
      <c r="AB82" s="231">
        <v>14085</v>
      </c>
      <c r="AC82" s="231">
        <v>-153217.94</v>
      </c>
      <c r="AD82" s="231">
        <v>-17795.39</v>
      </c>
      <c r="AE82" s="231">
        <f t="shared" si="2"/>
        <v>-53599518.43999999</v>
      </c>
    </row>
    <row r="83" spans="3:31" s="225" customFormat="1" ht="19.75" customHeight="1" x14ac:dyDescent="0.15">
      <c r="C83" s="229">
        <v>75</v>
      </c>
      <c r="D83" s="230" t="s">
        <v>69</v>
      </c>
      <c r="E83" s="232">
        <v>0</v>
      </c>
      <c r="F83" s="233">
        <v>-333127.92</v>
      </c>
      <c r="G83" s="232">
        <v>0</v>
      </c>
      <c r="H83" s="233">
        <v>0</v>
      </c>
      <c r="I83" s="232">
        <v>0</v>
      </c>
      <c r="J83" s="233">
        <v>-1002433.34</v>
      </c>
      <c r="K83" s="232">
        <v>-122909.65</v>
      </c>
      <c r="L83" s="233">
        <v>0</v>
      </c>
      <c r="M83" s="232">
        <v>0</v>
      </c>
      <c r="N83" s="233">
        <v>0</v>
      </c>
      <c r="O83" s="232">
        <v>-2512585.11</v>
      </c>
      <c r="P83" s="233">
        <v>0</v>
      </c>
      <c r="Q83" s="232">
        <v>0</v>
      </c>
      <c r="R83" s="233">
        <v>0</v>
      </c>
      <c r="S83" s="232">
        <v>0</v>
      </c>
      <c r="T83" s="233">
        <v>0</v>
      </c>
      <c r="U83" s="232">
        <v>0</v>
      </c>
      <c r="V83" s="233">
        <v>0</v>
      </c>
      <c r="W83" s="232">
        <v>0</v>
      </c>
      <c r="X83" s="233">
        <v>0</v>
      </c>
      <c r="Y83" s="233">
        <v>0</v>
      </c>
      <c r="Z83" s="233">
        <v>0</v>
      </c>
      <c r="AA83" s="232">
        <v>0</v>
      </c>
      <c r="AB83" s="233">
        <v>0</v>
      </c>
      <c r="AC83" s="232">
        <v>15.2</v>
      </c>
      <c r="AD83" s="232">
        <v>0</v>
      </c>
      <c r="AE83" s="231">
        <f t="shared" si="2"/>
        <v>-3971040.8199999994</v>
      </c>
    </row>
    <row r="84" spans="3:31" s="225" customFormat="1" ht="19.75" customHeight="1" x14ac:dyDescent="0.15">
      <c r="C84" s="229">
        <v>76</v>
      </c>
      <c r="D84" s="230" t="s">
        <v>222</v>
      </c>
      <c r="E84" s="231">
        <v>0</v>
      </c>
      <c r="F84" s="231">
        <v>-2354759.69</v>
      </c>
      <c r="G84" s="231">
        <v>-56367.46</v>
      </c>
      <c r="H84" s="231">
        <v>-382896.12</v>
      </c>
      <c r="I84" s="231">
        <v>-426535.32</v>
      </c>
      <c r="J84" s="231">
        <v>0</v>
      </c>
      <c r="K84" s="231">
        <v>-11995.59</v>
      </c>
      <c r="L84" s="231">
        <v>-5510.05</v>
      </c>
      <c r="M84" s="231">
        <v>0</v>
      </c>
      <c r="N84" s="231">
        <v>-1685255.83</v>
      </c>
      <c r="O84" s="231">
        <v>0</v>
      </c>
      <c r="P84" s="231">
        <v>-1051685.47</v>
      </c>
      <c r="Q84" s="231">
        <v>-1683862.13</v>
      </c>
      <c r="R84" s="231">
        <v>-161417.07</v>
      </c>
      <c r="S84" s="231">
        <v>-20213.259999999998</v>
      </c>
      <c r="T84" s="231">
        <v>-4769.87</v>
      </c>
      <c r="U84" s="231">
        <v>0</v>
      </c>
      <c r="V84" s="231">
        <v>0</v>
      </c>
      <c r="W84" s="231">
        <v>-116241.37</v>
      </c>
      <c r="X84" s="231">
        <v>-12600.77</v>
      </c>
      <c r="Y84" s="231">
        <v>-75067.289999999994</v>
      </c>
      <c r="Z84" s="231">
        <v>-202584.41</v>
      </c>
      <c r="AA84" s="231">
        <v>-195085.83</v>
      </c>
      <c r="AB84" s="231">
        <v>0</v>
      </c>
      <c r="AC84" s="231">
        <v>-2137.61</v>
      </c>
      <c r="AD84" s="231">
        <v>0</v>
      </c>
      <c r="AE84" s="231">
        <f t="shared" si="2"/>
        <v>-8448985.1399999987</v>
      </c>
    </row>
    <row r="85" spans="3:31" s="225" customFormat="1" ht="19.75" customHeight="1" x14ac:dyDescent="0.15">
      <c r="C85" s="229">
        <v>77</v>
      </c>
      <c r="D85" s="230" t="s">
        <v>70</v>
      </c>
      <c r="E85" s="232">
        <v>-6023287.3799999999</v>
      </c>
      <c r="F85" s="233">
        <v>-190318997.69</v>
      </c>
      <c r="G85" s="232">
        <v>-7218441.4800000004</v>
      </c>
      <c r="H85" s="233">
        <v>-13697954.220000001</v>
      </c>
      <c r="I85" s="232">
        <v>-40869983.039999999</v>
      </c>
      <c r="J85" s="233">
        <v>-7900015.3899999997</v>
      </c>
      <c r="K85" s="232">
        <v>-13217963.02</v>
      </c>
      <c r="L85" s="233">
        <v>-265891.89</v>
      </c>
      <c r="M85" s="232">
        <v>-13653913.960000001</v>
      </c>
      <c r="N85" s="233">
        <v>-98636405.219999999</v>
      </c>
      <c r="O85" s="232">
        <v>-181825315.56999999</v>
      </c>
      <c r="P85" s="233">
        <v>-57529378.5</v>
      </c>
      <c r="Q85" s="232">
        <v>-82533396.689999998</v>
      </c>
      <c r="R85" s="233">
        <v>-13632420.73</v>
      </c>
      <c r="S85" s="232">
        <v>-6103447.6600000001</v>
      </c>
      <c r="T85" s="233">
        <v>-39451.49</v>
      </c>
      <c r="U85" s="232">
        <v>-5529853.2199999997</v>
      </c>
      <c r="V85" s="233">
        <v>-16307314.029999999</v>
      </c>
      <c r="W85" s="232">
        <v>-11100117.939999999</v>
      </c>
      <c r="X85" s="233">
        <v>-29517609.420000002</v>
      </c>
      <c r="Y85" s="233">
        <v>-8052890.8799999999</v>
      </c>
      <c r="Z85" s="233">
        <v>-23587105.550000001</v>
      </c>
      <c r="AA85" s="232">
        <v>-136230770.69999999</v>
      </c>
      <c r="AB85" s="233">
        <v>109619.5</v>
      </c>
      <c r="AC85" s="232">
        <v>-268850.26</v>
      </c>
      <c r="AD85" s="232">
        <v>273182.03000000003</v>
      </c>
      <c r="AE85" s="231">
        <f t="shared" si="2"/>
        <v>-963677974.39999986</v>
      </c>
    </row>
    <row r="86" spans="3:31" s="225" customFormat="1" ht="19.75" customHeight="1" x14ac:dyDescent="0.15">
      <c r="C86" s="229">
        <v>78</v>
      </c>
      <c r="D86" s="230" t="s">
        <v>71</v>
      </c>
      <c r="E86" s="231">
        <v>-9900000</v>
      </c>
      <c r="F86" s="231">
        <v>-20351319.66</v>
      </c>
      <c r="G86" s="231">
        <v>0</v>
      </c>
      <c r="H86" s="231">
        <v>-6332675.7300000004</v>
      </c>
      <c r="I86" s="231">
        <v>-30074482</v>
      </c>
      <c r="J86" s="231">
        <v>-5000000</v>
      </c>
      <c r="K86" s="231">
        <v>-5242042.5199999996</v>
      </c>
      <c r="L86" s="231">
        <v>0</v>
      </c>
      <c r="M86" s="231">
        <v>-22000000</v>
      </c>
      <c r="N86" s="231">
        <v>-17305585.73</v>
      </c>
      <c r="O86" s="231">
        <v>-113427910</v>
      </c>
      <c r="P86" s="231">
        <v>-5000000</v>
      </c>
      <c r="Q86" s="231">
        <v>-6000000</v>
      </c>
      <c r="R86" s="231">
        <v>-5000000</v>
      </c>
      <c r="S86" s="231">
        <v>-15814536</v>
      </c>
      <c r="T86" s="231">
        <v>0</v>
      </c>
      <c r="U86" s="231">
        <v>-10469906.210000001</v>
      </c>
      <c r="V86" s="231">
        <v>-8300000</v>
      </c>
      <c r="W86" s="231">
        <v>-16750000</v>
      </c>
      <c r="X86" s="231">
        <v>-20485000</v>
      </c>
      <c r="Y86" s="231">
        <v>-6100002.6900000004</v>
      </c>
      <c r="Z86" s="231">
        <v>-10000000</v>
      </c>
      <c r="AA86" s="231">
        <v>-6000000</v>
      </c>
      <c r="AB86" s="231">
        <v>0</v>
      </c>
      <c r="AC86" s="231">
        <v>0</v>
      </c>
      <c r="AD86" s="231">
        <v>0</v>
      </c>
      <c r="AE86" s="231">
        <f t="shared" si="2"/>
        <v>-339553460.53999996</v>
      </c>
    </row>
    <row r="87" spans="3:31" s="225" customFormat="1" ht="19.75" customHeight="1" x14ac:dyDescent="0.15">
      <c r="C87" s="229">
        <v>79</v>
      </c>
      <c r="D87" s="230" t="s">
        <v>2</v>
      </c>
      <c r="E87" s="232">
        <v>-7600000</v>
      </c>
      <c r="F87" s="233">
        <v>-20351319.66</v>
      </c>
      <c r="G87" s="232">
        <v>0</v>
      </c>
      <c r="H87" s="233">
        <v>-6090675.7300000004</v>
      </c>
      <c r="I87" s="232">
        <v>-30074482</v>
      </c>
      <c r="J87" s="233">
        <v>-5000000</v>
      </c>
      <c r="K87" s="232">
        <v>-5242042.5199999996</v>
      </c>
      <c r="L87" s="233">
        <v>0</v>
      </c>
      <c r="M87" s="232">
        <v>-22000000</v>
      </c>
      <c r="N87" s="233">
        <v>-16632318.73</v>
      </c>
      <c r="O87" s="232">
        <v>-113427910</v>
      </c>
      <c r="P87" s="233">
        <v>-5000000</v>
      </c>
      <c r="Q87" s="232">
        <v>0</v>
      </c>
      <c r="R87" s="233">
        <v>-5000000</v>
      </c>
      <c r="S87" s="232">
        <v>-15814536</v>
      </c>
      <c r="T87" s="233">
        <v>0</v>
      </c>
      <c r="U87" s="232">
        <v>-10469906.210000001</v>
      </c>
      <c r="V87" s="233">
        <v>-8300000</v>
      </c>
      <c r="W87" s="232">
        <v>-16750000</v>
      </c>
      <c r="X87" s="233">
        <v>-20485000</v>
      </c>
      <c r="Y87" s="233">
        <v>-6100002.6900000004</v>
      </c>
      <c r="Z87" s="233">
        <v>-10000000</v>
      </c>
      <c r="AA87" s="232">
        <v>-6000000</v>
      </c>
      <c r="AB87" s="233">
        <v>0</v>
      </c>
      <c r="AC87" s="232">
        <v>0</v>
      </c>
      <c r="AD87" s="232">
        <v>0</v>
      </c>
      <c r="AE87" s="231">
        <f t="shared" si="2"/>
        <v>-330338193.54000002</v>
      </c>
    </row>
    <row r="88" spans="3:31" s="225" customFormat="1" ht="19.75" customHeight="1" x14ac:dyDescent="0.15">
      <c r="C88" s="229">
        <v>80</v>
      </c>
      <c r="D88" s="230" t="s">
        <v>72</v>
      </c>
      <c r="E88" s="231">
        <v>0</v>
      </c>
      <c r="F88" s="231">
        <v>0</v>
      </c>
      <c r="G88" s="231">
        <v>0</v>
      </c>
      <c r="H88" s="231">
        <v>-248000</v>
      </c>
      <c r="I88" s="231">
        <v>0</v>
      </c>
      <c r="J88" s="231">
        <v>0</v>
      </c>
      <c r="K88" s="231">
        <v>0</v>
      </c>
      <c r="L88" s="231">
        <v>0</v>
      </c>
      <c r="M88" s="231">
        <v>0</v>
      </c>
      <c r="N88" s="231">
        <v>-2000000</v>
      </c>
      <c r="O88" s="231">
        <v>0</v>
      </c>
      <c r="P88" s="231">
        <v>0</v>
      </c>
      <c r="Q88" s="231">
        <v>0</v>
      </c>
      <c r="R88" s="231">
        <v>0</v>
      </c>
      <c r="S88" s="231">
        <v>0</v>
      </c>
      <c r="T88" s="231">
        <v>0</v>
      </c>
      <c r="U88" s="231">
        <v>0</v>
      </c>
      <c r="V88" s="231">
        <v>0</v>
      </c>
      <c r="W88" s="231">
        <v>0</v>
      </c>
      <c r="X88" s="231">
        <v>0</v>
      </c>
      <c r="Y88" s="231">
        <v>0</v>
      </c>
      <c r="Z88" s="231">
        <v>0</v>
      </c>
      <c r="AA88" s="231">
        <v>0</v>
      </c>
      <c r="AB88" s="231">
        <v>0</v>
      </c>
      <c r="AC88" s="231">
        <v>0</v>
      </c>
      <c r="AD88" s="231">
        <v>0</v>
      </c>
      <c r="AE88" s="231">
        <f t="shared" si="2"/>
        <v>-2248000</v>
      </c>
    </row>
    <row r="89" spans="3:31" s="225" customFormat="1" ht="19.75" customHeight="1" x14ac:dyDescent="0.15">
      <c r="C89" s="229">
        <v>81</v>
      </c>
      <c r="D89" s="230" t="s">
        <v>73</v>
      </c>
      <c r="E89" s="232">
        <v>-2300000</v>
      </c>
      <c r="F89" s="233">
        <v>0</v>
      </c>
      <c r="G89" s="232">
        <v>0</v>
      </c>
      <c r="H89" s="233">
        <v>0</v>
      </c>
      <c r="I89" s="232">
        <v>0</v>
      </c>
      <c r="J89" s="233">
        <v>0</v>
      </c>
      <c r="K89" s="232">
        <v>0</v>
      </c>
      <c r="L89" s="233">
        <v>0</v>
      </c>
      <c r="M89" s="232">
        <v>0</v>
      </c>
      <c r="N89" s="233">
        <v>0</v>
      </c>
      <c r="O89" s="232">
        <v>0</v>
      </c>
      <c r="P89" s="233">
        <v>0</v>
      </c>
      <c r="Q89" s="232">
        <v>-6000000</v>
      </c>
      <c r="R89" s="233">
        <v>0</v>
      </c>
      <c r="S89" s="232">
        <v>0</v>
      </c>
      <c r="T89" s="233">
        <v>0</v>
      </c>
      <c r="U89" s="232">
        <v>0</v>
      </c>
      <c r="V89" s="233">
        <v>0</v>
      </c>
      <c r="W89" s="232">
        <v>0</v>
      </c>
      <c r="X89" s="233">
        <v>0</v>
      </c>
      <c r="Y89" s="233">
        <v>0</v>
      </c>
      <c r="Z89" s="233">
        <v>0</v>
      </c>
      <c r="AA89" s="232">
        <v>0</v>
      </c>
      <c r="AB89" s="233">
        <v>0</v>
      </c>
      <c r="AC89" s="232">
        <v>0</v>
      </c>
      <c r="AD89" s="232">
        <v>0</v>
      </c>
      <c r="AE89" s="231">
        <f t="shared" si="2"/>
        <v>-8300000</v>
      </c>
    </row>
    <row r="90" spans="3:31" s="225" customFormat="1" ht="19.75" customHeight="1" x14ac:dyDescent="0.15">
      <c r="C90" s="229">
        <v>82</v>
      </c>
      <c r="D90" s="230" t="s">
        <v>223</v>
      </c>
      <c r="E90" s="231">
        <v>0</v>
      </c>
      <c r="F90" s="231">
        <v>0</v>
      </c>
      <c r="G90" s="231">
        <v>0</v>
      </c>
      <c r="H90" s="231">
        <v>6000</v>
      </c>
      <c r="I90" s="231">
        <v>0</v>
      </c>
      <c r="J90" s="231">
        <v>0</v>
      </c>
      <c r="K90" s="231">
        <v>0</v>
      </c>
      <c r="L90" s="231">
        <v>0</v>
      </c>
      <c r="M90" s="231">
        <v>0</v>
      </c>
      <c r="N90" s="231">
        <v>1326733</v>
      </c>
      <c r="O90" s="231">
        <v>0</v>
      </c>
      <c r="P90" s="231">
        <v>0</v>
      </c>
      <c r="Q90" s="231">
        <v>0</v>
      </c>
      <c r="R90" s="231">
        <v>0</v>
      </c>
      <c r="S90" s="231">
        <v>0</v>
      </c>
      <c r="T90" s="231">
        <v>0</v>
      </c>
      <c r="U90" s="231">
        <v>0</v>
      </c>
      <c r="V90" s="231">
        <v>0</v>
      </c>
      <c r="W90" s="231">
        <v>0</v>
      </c>
      <c r="X90" s="231">
        <v>0</v>
      </c>
      <c r="Y90" s="231">
        <v>0</v>
      </c>
      <c r="Z90" s="231">
        <v>0</v>
      </c>
      <c r="AA90" s="231">
        <v>0</v>
      </c>
      <c r="AB90" s="231">
        <v>0</v>
      </c>
      <c r="AC90" s="231">
        <v>0</v>
      </c>
      <c r="AD90" s="231">
        <v>0</v>
      </c>
      <c r="AE90" s="231">
        <f t="shared" si="2"/>
        <v>1332733</v>
      </c>
    </row>
    <row r="91" spans="3:31" s="225" customFormat="1" ht="19.75" customHeight="1" x14ac:dyDescent="0.15">
      <c r="C91" s="229">
        <v>83</v>
      </c>
      <c r="D91" s="230" t="s">
        <v>224</v>
      </c>
      <c r="E91" s="232">
        <v>3876712.62</v>
      </c>
      <c r="F91" s="233">
        <v>-169967678.03</v>
      </c>
      <c r="G91" s="232">
        <v>-7218441.4800000004</v>
      </c>
      <c r="H91" s="233">
        <v>-7365278.4900000002</v>
      </c>
      <c r="I91" s="232">
        <v>-10795501.039999999</v>
      </c>
      <c r="J91" s="233">
        <v>-2900015.39</v>
      </c>
      <c r="K91" s="232">
        <v>-7975920.5</v>
      </c>
      <c r="L91" s="233">
        <v>-265891.89</v>
      </c>
      <c r="M91" s="232">
        <v>8346086.04</v>
      </c>
      <c r="N91" s="233">
        <v>-81330819.489999995</v>
      </c>
      <c r="O91" s="232">
        <v>-68397405.569999993</v>
      </c>
      <c r="P91" s="233">
        <v>-52529378.5</v>
      </c>
      <c r="Q91" s="232">
        <v>-76533396.689999998</v>
      </c>
      <c r="R91" s="233">
        <v>-8632420.7300000004</v>
      </c>
      <c r="S91" s="232">
        <v>9711088.3399999999</v>
      </c>
      <c r="T91" s="233">
        <v>-39451.49</v>
      </c>
      <c r="U91" s="232">
        <v>4940052.99</v>
      </c>
      <c r="V91" s="233">
        <v>-8007314.0300000003</v>
      </c>
      <c r="W91" s="232">
        <v>5649882.0599999996</v>
      </c>
      <c r="X91" s="233">
        <v>-9032609.4199999999</v>
      </c>
      <c r="Y91" s="233">
        <v>-1952888.19</v>
      </c>
      <c r="Z91" s="233">
        <v>-13587105.550000001</v>
      </c>
      <c r="AA91" s="232">
        <v>-130230770.7</v>
      </c>
      <c r="AB91" s="233">
        <v>109619.5</v>
      </c>
      <c r="AC91" s="232">
        <v>-268850.26</v>
      </c>
      <c r="AD91" s="232">
        <v>273182.03000000003</v>
      </c>
      <c r="AE91" s="231">
        <f t="shared" si="2"/>
        <v>-624124513.86000001</v>
      </c>
    </row>
    <row r="92" spans="3:31" s="225" customFormat="1" ht="19.75" customHeight="1" x14ac:dyDescent="0.15">
      <c r="C92" s="229">
        <v>84</v>
      </c>
      <c r="D92" s="230" t="s">
        <v>74</v>
      </c>
      <c r="E92" s="231">
        <v>0</v>
      </c>
      <c r="F92" s="231">
        <v>-32862183.18</v>
      </c>
      <c r="G92" s="231">
        <v>0</v>
      </c>
      <c r="H92" s="231">
        <v>-2352168.29</v>
      </c>
      <c r="I92" s="231">
        <v>-2287878.56</v>
      </c>
      <c r="J92" s="231">
        <v>-818245.96</v>
      </c>
      <c r="K92" s="231">
        <v>-1702309.11</v>
      </c>
      <c r="L92" s="231">
        <v>0</v>
      </c>
      <c r="M92" s="231">
        <v>-23724.41</v>
      </c>
      <c r="N92" s="231">
        <v>-13376313.49</v>
      </c>
      <c r="O92" s="231">
        <v>-16162888.76</v>
      </c>
      <c r="P92" s="231">
        <v>-3007803.95</v>
      </c>
      <c r="Q92" s="231">
        <v>-4483318.3</v>
      </c>
      <c r="R92" s="231">
        <v>-2500000</v>
      </c>
      <c r="S92" s="231">
        <v>-10365</v>
      </c>
      <c r="T92" s="231">
        <v>-189697.09</v>
      </c>
      <c r="U92" s="231">
        <v>-2794.6</v>
      </c>
      <c r="V92" s="231">
        <v>-1693235.31</v>
      </c>
      <c r="W92" s="231">
        <v>-251861</v>
      </c>
      <c r="X92" s="231">
        <v>-1329443.1100000001</v>
      </c>
      <c r="Y92" s="231">
        <v>-438686.45</v>
      </c>
      <c r="Z92" s="231">
        <v>-3345360.52</v>
      </c>
      <c r="AA92" s="231">
        <v>-25898152.390000001</v>
      </c>
      <c r="AB92" s="231">
        <v>0</v>
      </c>
      <c r="AC92" s="231">
        <v>0</v>
      </c>
      <c r="AD92" s="231">
        <v>0</v>
      </c>
      <c r="AE92" s="231">
        <f t="shared" si="2"/>
        <v>-112736429.48</v>
      </c>
    </row>
    <row r="93" spans="3:31" s="225" customFormat="1" ht="19.75" customHeight="1" x14ac:dyDescent="0.15">
      <c r="C93" s="229">
        <v>85</v>
      </c>
      <c r="D93" s="230" t="s">
        <v>75</v>
      </c>
      <c r="E93" s="232">
        <v>0</v>
      </c>
      <c r="F93" s="233">
        <v>-59806.76</v>
      </c>
      <c r="G93" s="232">
        <v>0</v>
      </c>
      <c r="H93" s="233">
        <v>-10471</v>
      </c>
      <c r="I93" s="232">
        <v>-669.37</v>
      </c>
      <c r="J93" s="233">
        <v>0</v>
      </c>
      <c r="K93" s="232">
        <v>0</v>
      </c>
      <c r="L93" s="233">
        <v>0</v>
      </c>
      <c r="M93" s="232">
        <v>0</v>
      </c>
      <c r="N93" s="233">
        <v>-14243.24</v>
      </c>
      <c r="O93" s="232">
        <v>-13157.01</v>
      </c>
      <c r="P93" s="233">
        <v>0</v>
      </c>
      <c r="Q93" s="232">
        <v>-17188.689999999999</v>
      </c>
      <c r="R93" s="233">
        <v>0</v>
      </c>
      <c r="S93" s="232">
        <v>0</v>
      </c>
      <c r="T93" s="233">
        <v>0</v>
      </c>
      <c r="U93" s="232">
        <v>0</v>
      </c>
      <c r="V93" s="233">
        <v>-34736.339999999997</v>
      </c>
      <c r="W93" s="232">
        <v>0</v>
      </c>
      <c r="X93" s="233">
        <v>-40773.660000000003</v>
      </c>
      <c r="Y93" s="233">
        <v>0</v>
      </c>
      <c r="Z93" s="233">
        <v>-55242.15</v>
      </c>
      <c r="AA93" s="232">
        <v>-1217.79</v>
      </c>
      <c r="AB93" s="233">
        <v>0</v>
      </c>
      <c r="AC93" s="232">
        <v>0</v>
      </c>
      <c r="AD93" s="232">
        <v>0</v>
      </c>
      <c r="AE93" s="231">
        <f t="shared" si="2"/>
        <v>-247506.01</v>
      </c>
    </row>
    <row r="94" spans="3:31" s="225" customFormat="1" ht="19.75" customHeight="1" x14ac:dyDescent="0.15">
      <c r="C94" s="229">
        <v>86</v>
      </c>
      <c r="D94" s="230" t="s">
        <v>225</v>
      </c>
      <c r="E94" s="231">
        <v>0</v>
      </c>
      <c r="F94" s="231">
        <v>-2384455.21</v>
      </c>
      <c r="G94" s="231">
        <v>0</v>
      </c>
      <c r="H94" s="231">
        <v>-5241276.25</v>
      </c>
      <c r="I94" s="231">
        <v>-21428.07</v>
      </c>
      <c r="J94" s="231">
        <v>0</v>
      </c>
      <c r="K94" s="231">
        <v>0</v>
      </c>
      <c r="L94" s="231">
        <v>0</v>
      </c>
      <c r="M94" s="231">
        <v>0</v>
      </c>
      <c r="N94" s="231">
        <v>-13077234.75</v>
      </c>
      <c r="O94" s="231">
        <v>-188417.7</v>
      </c>
      <c r="P94" s="231">
        <v>0</v>
      </c>
      <c r="Q94" s="231">
        <v>-406372.36</v>
      </c>
      <c r="R94" s="231">
        <v>-1472.38</v>
      </c>
      <c r="S94" s="231">
        <v>0</v>
      </c>
      <c r="T94" s="231">
        <v>-60425.58</v>
      </c>
      <c r="U94" s="231">
        <v>0</v>
      </c>
      <c r="V94" s="231">
        <v>0</v>
      </c>
      <c r="W94" s="231">
        <v>-668791.15</v>
      </c>
      <c r="X94" s="231">
        <v>0</v>
      </c>
      <c r="Y94" s="231">
        <v>0</v>
      </c>
      <c r="Z94" s="231">
        <v>0</v>
      </c>
      <c r="AA94" s="231">
        <v>-160522.99</v>
      </c>
      <c r="AB94" s="231">
        <v>0</v>
      </c>
      <c r="AC94" s="231">
        <v>0</v>
      </c>
      <c r="AD94" s="231">
        <v>0</v>
      </c>
      <c r="AE94" s="231">
        <f t="shared" si="2"/>
        <v>-22210396.439999994</v>
      </c>
    </row>
    <row r="95" spans="3:31" s="225" customFormat="1" ht="19.75" customHeight="1" x14ac:dyDescent="0.15">
      <c r="C95" s="229">
        <v>87</v>
      </c>
      <c r="D95" s="230" t="s">
        <v>226</v>
      </c>
      <c r="E95" s="232">
        <v>3966396.74</v>
      </c>
      <c r="F95" s="233">
        <v>-74775309.310000002</v>
      </c>
      <c r="G95" s="232">
        <v>-5050061.3099999996</v>
      </c>
      <c r="H95" s="233">
        <v>4974406.1500000004</v>
      </c>
      <c r="I95" s="232">
        <v>-1711441.88</v>
      </c>
      <c r="J95" s="233">
        <v>-357379.05</v>
      </c>
      <c r="K95" s="232">
        <v>-5499139.54</v>
      </c>
      <c r="L95" s="233">
        <v>-242363.45</v>
      </c>
      <c r="M95" s="232">
        <v>8705867.25</v>
      </c>
      <c r="N95" s="233">
        <v>-36289528.18</v>
      </c>
      <c r="O95" s="232">
        <v>-19498735.010000002</v>
      </c>
      <c r="P95" s="233">
        <v>-28755107.420000002</v>
      </c>
      <c r="Q95" s="232">
        <v>-34396892.359999999</v>
      </c>
      <c r="R95" s="233">
        <v>-4770302.62</v>
      </c>
      <c r="S95" s="232">
        <v>11174625.5</v>
      </c>
      <c r="T95" s="233">
        <v>296147.87</v>
      </c>
      <c r="U95" s="232">
        <v>5145379.45</v>
      </c>
      <c r="V95" s="233">
        <v>-5739445.6799999997</v>
      </c>
      <c r="W95" s="232">
        <v>6570454.5499999998</v>
      </c>
      <c r="X95" s="233">
        <v>-7527159.21</v>
      </c>
      <c r="Y95" s="233">
        <v>-818920.28</v>
      </c>
      <c r="Z95" s="233">
        <v>-8268112.6200000001</v>
      </c>
      <c r="AA95" s="232">
        <v>-104170877.53</v>
      </c>
      <c r="AB95" s="233">
        <v>129057</v>
      </c>
      <c r="AC95" s="232">
        <v>-145125.12</v>
      </c>
      <c r="AD95" s="232">
        <v>309722.89</v>
      </c>
      <c r="AE95" s="231">
        <f t="shared" si="2"/>
        <v>-296743843.17000008</v>
      </c>
    </row>
    <row r="96" spans="3:31" s="225" customFormat="1" ht="19.75" customHeight="1" x14ac:dyDescent="0.15">
      <c r="C96" s="229">
        <v>88</v>
      </c>
      <c r="D96" s="230" t="s">
        <v>227</v>
      </c>
      <c r="E96" s="231">
        <v>0</v>
      </c>
      <c r="F96" s="231">
        <v>742016.84</v>
      </c>
      <c r="G96" s="231">
        <v>0</v>
      </c>
      <c r="H96" s="231">
        <v>5796184.7599999998</v>
      </c>
      <c r="I96" s="231">
        <v>6752981.8700000001</v>
      </c>
      <c r="J96" s="231">
        <v>0</v>
      </c>
      <c r="K96" s="231">
        <v>0</v>
      </c>
      <c r="L96" s="231">
        <v>0</v>
      </c>
      <c r="M96" s="231">
        <v>0</v>
      </c>
      <c r="N96" s="231">
        <v>0</v>
      </c>
      <c r="O96" s="231">
        <v>1197749.8400000001</v>
      </c>
      <c r="P96" s="231">
        <v>0</v>
      </c>
      <c r="Q96" s="231">
        <v>2493098.66</v>
      </c>
      <c r="R96" s="231">
        <v>0</v>
      </c>
      <c r="S96" s="231">
        <v>0</v>
      </c>
      <c r="T96" s="231">
        <v>0</v>
      </c>
      <c r="U96" s="231">
        <v>0</v>
      </c>
      <c r="V96" s="231">
        <v>0</v>
      </c>
      <c r="W96" s="231">
        <v>0</v>
      </c>
      <c r="X96" s="231">
        <v>0</v>
      </c>
      <c r="Y96" s="231">
        <v>0</v>
      </c>
      <c r="Z96" s="231">
        <v>0</v>
      </c>
      <c r="AA96" s="231">
        <v>0</v>
      </c>
      <c r="AB96" s="231">
        <v>0</v>
      </c>
      <c r="AC96" s="231">
        <v>0</v>
      </c>
      <c r="AD96" s="231">
        <v>0</v>
      </c>
      <c r="AE96" s="231">
        <f t="shared" si="2"/>
        <v>16982031.969999999</v>
      </c>
    </row>
    <row r="97" spans="3:31" s="225" customFormat="1" ht="19.75" customHeight="1" x14ac:dyDescent="0.15">
      <c r="C97" s="229">
        <v>89</v>
      </c>
      <c r="D97" s="230" t="s">
        <v>76</v>
      </c>
      <c r="E97" s="232">
        <v>-89684.12</v>
      </c>
      <c r="F97" s="233">
        <v>-31930868.02</v>
      </c>
      <c r="G97" s="232">
        <v>-696677.16</v>
      </c>
      <c r="H97" s="233">
        <v>0</v>
      </c>
      <c r="I97" s="232">
        <v>-6774083.1600000001</v>
      </c>
      <c r="J97" s="233">
        <v>-1724390.38</v>
      </c>
      <c r="K97" s="232">
        <v>-749036.68</v>
      </c>
      <c r="L97" s="233">
        <v>-23528.44</v>
      </c>
      <c r="M97" s="232">
        <v>-336056.8</v>
      </c>
      <c r="N97" s="233">
        <v>-15445323.970000001</v>
      </c>
      <c r="O97" s="232">
        <v>-23877066.789999999</v>
      </c>
      <c r="P97" s="233">
        <v>-11467681.08</v>
      </c>
      <c r="Q97" s="232">
        <v>-18183836.690000001</v>
      </c>
      <c r="R97" s="233">
        <v>-1360645.73</v>
      </c>
      <c r="S97" s="232">
        <v>-1024348.61</v>
      </c>
      <c r="T97" s="233">
        <v>0</v>
      </c>
      <c r="U97" s="232">
        <v>-202531.86</v>
      </c>
      <c r="V97" s="233">
        <v>-289772.98</v>
      </c>
      <c r="W97" s="232">
        <v>79.66</v>
      </c>
      <c r="X97" s="233">
        <v>-19400.04</v>
      </c>
      <c r="Y97" s="233">
        <v>-695281.46</v>
      </c>
      <c r="Z97" s="233">
        <v>-1918390.26</v>
      </c>
      <c r="AA97" s="232">
        <v>0</v>
      </c>
      <c r="AB97" s="233">
        <v>-19437.5</v>
      </c>
      <c r="AC97" s="232">
        <v>-19040.48</v>
      </c>
      <c r="AD97" s="232">
        <v>-36540.86</v>
      </c>
      <c r="AE97" s="231">
        <f t="shared" si="2"/>
        <v>-116883543.41000001</v>
      </c>
    </row>
    <row r="98" spans="3:31" s="225" customFormat="1" ht="19.75" customHeight="1" x14ac:dyDescent="0.15">
      <c r="C98" s="229">
        <v>90</v>
      </c>
      <c r="D98" s="230" t="s">
        <v>228</v>
      </c>
      <c r="E98" s="231">
        <v>0</v>
      </c>
      <c r="F98" s="231">
        <v>-27955055.550000001</v>
      </c>
      <c r="G98" s="231">
        <v>-1471703.01</v>
      </c>
      <c r="H98" s="231">
        <v>-51794.33</v>
      </c>
      <c r="I98" s="231">
        <v>0</v>
      </c>
      <c r="J98" s="231">
        <v>0</v>
      </c>
      <c r="K98" s="231">
        <v>0</v>
      </c>
      <c r="L98" s="231">
        <v>0</v>
      </c>
      <c r="M98" s="231">
        <v>0</v>
      </c>
      <c r="N98" s="231">
        <v>-3128175.86</v>
      </c>
      <c r="O98" s="231">
        <v>-966332.37</v>
      </c>
      <c r="P98" s="231">
        <v>-9298786.0500000007</v>
      </c>
      <c r="Q98" s="231">
        <v>-19045788.289999999</v>
      </c>
      <c r="R98" s="231">
        <v>0</v>
      </c>
      <c r="S98" s="231">
        <v>-428823.55</v>
      </c>
      <c r="T98" s="231">
        <v>-85476.69</v>
      </c>
      <c r="U98" s="231">
        <v>0</v>
      </c>
      <c r="V98" s="231">
        <v>-250123.72</v>
      </c>
      <c r="W98" s="231">
        <v>0</v>
      </c>
      <c r="X98" s="231">
        <v>-115833.4</v>
      </c>
      <c r="Y98" s="231">
        <v>0</v>
      </c>
      <c r="Z98" s="231">
        <v>0</v>
      </c>
      <c r="AA98" s="231">
        <v>0</v>
      </c>
      <c r="AB98" s="231">
        <v>0</v>
      </c>
      <c r="AC98" s="231">
        <v>-104684.66</v>
      </c>
      <c r="AD98" s="231">
        <v>0</v>
      </c>
      <c r="AE98" s="231">
        <f t="shared" si="2"/>
        <v>-62902577.479999989</v>
      </c>
    </row>
    <row r="99" spans="3:31" s="225" customFormat="1" ht="19.75" customHeight="1" x14ac:dyDescent="0.15">
      <c r="C99" s="229">
        <v>91</v>
      </c>
      <c r="D99" s="230" t="s">
        <v>229</v>
      </c>
      <c r="E99" s="232">
        <v>0</v>
      </c>
      <c r="F99" s="233">
        <v>0</v>
      </c>
      <c r="G99" s="232">
        <v>0</v>
      </c>
      <c r="H99" s="233">
        <v>-4683974.7699999996</v>
      </c>
      <c r="I99" s="232">
        <v>0</v>
      </c>
      <c r="J99" s="233">
        <v>0</v>
      </c>
      <c r="K99" s="232">
        <v>-25435.17</v>
      </c>
      <c r="L99" s="233">
        <v>0</v>
      </c>
      <c r="M99" s="232">
        <v>0</v>
      </c>
      <c r="N99" s="233">
        <v>0</v>
      </c>
      <c r="O99" s="232">
        <v>-7690807.9299999997</v>
      </c>
      <c r="P99" s="233">
        <v>0</v>
      </c>
      <c r="Q99" s="232">
        <v>0</v>
      </c>
      <c r="R99" s="233">
        <v>0</v>
      </c>
      <c r="S99" s="232">
        <v>0</v>
      </c>
      <c r="T99" s="233">
        <v>0</v>
      </c>
      <c r="U99" s="232">
        <v>0</v>
      </c>
      <c r="V99" s="233">
        <v>0</v>
      </c>
      <c r="W99" s="232">
        <v>0</v>
      </c>
      <c r="X99" s="233">
        <v>0</v>
      </c>
      <c r="Y99" s="233">
        <v>0</v>
      </c>
      <c r="Z99" s="233">
        <v>0</v>
      </c>
      <c r="AA99" s="232">
        <v>0</v>
      </c>
      <c r="AB99" s="233">
        <v>0</v>
      </c>
      <c r="AC99" s="232">
        <v>0</v>
      </c>
      <c r="AD99" s="232">
        <v>0</v>
      </c>
      <c r="AE99" s="231">
        <f t="shared" si="2"/>
        <v>-12400217.869999999</v>
      </c>
    </row>
    <row r="100" spans="3:31" s="225" customFormat="1" ht="19.75" customHeight="1" x14ac:dyDescent="0.15">
      <c r="C100" s="229">
        <v>92</v>
      </c>
      <c r="D100" s="230" t="s">
        <v>77</v>
      </c>
      <c r="E100" s="231">
        <v>-8531801.7300000004</v>
      </c>
      <c r="F100" s="231">
        <v>-498090431.08999997</v>
      </c>
      <c r="G100" s="231">
        <v>-1352869.23</v>
      </c>
      <c r="H100" s="231">
        <v>-35116390.640000001</v>
      </c>
      <c r="I100" s="231">
        <v>-112629804.34</v>
      </c>
      <c r="J100" s="231">
        <v>-27949379.710000001</v>
      </c>
      <c r="K100" s="231">
        <v>-22614254.210000001</v>
      </c>
      <c r="L100" s="231">
        <v>2519906.02</v>
      </c>
      <c r="M100" s="231">
        <v>-17665178.010000002</v>
      </c>
      <c r="N100" s="231">
        <v>-342985008.64999998</v>
      </c>
      <c r="O100" s="231">
        <v>-336863768.98000002</v>
      </c>
      <c r="P100" s="231">
        <v>-219746833.58000001</v>
      </c>
      <c r="Q100" s="231">
        <v>-257256431.80000001</v>
      </c>
      <c r="R100" s="231">
        <v>-26225667.07</v>
      </c>
      <c r="S100" s="231">
        <v>-8164056.7699999996</v>
      </c>
      <c r="T100" s="231">
        <v>-272253.26</v>
      </c>
      <c r="U100" s="231">
        <v>-12692715.630000001</v>
      </c>
      <c r="V100" s="231">
        <v>-33656396.979999997</v>
      </c>
      <c r="W100" s="231">
        <v>-39883658.159999996</v>
      </c>
      <c r="X100" s="231">
        <v>-42283633.530000001</v>
      </c>
      <c r="Y100" s="231">
        <v>-22770338.82</v>
      </c>
      <c r="Z100" s="231">
        <v>-60287842.009999998</v>
      </c>
      <c r="AA100" s="231">
        <v>-197513394.19999999</v>
      </c>
      <c r="AB100" s="231">
        <v>76301.2</v>
      </c>
      <c r="AC100" s="231">
        <v>388842.11</v>
      </c>
      <c r="AD100" s="231">
        <v>126805.84</v>
      </c>
      <c r="AE100" s="231">
        <f t="shared" si="2"/>
        <v>-2321440253.23</v>
      </c>
    </row>
    <row r="101" spans="3:31" s="225" customFormat="1" ht="19.75" customHeight="1" x14ac:dyDescent="0.15">
      <c r="C101" s="229">
        <v>93</v>
      </c>
      <c r="D101" s="230" t="s">
        <v>44</v>
      </c>
      <c r="E101" s="232">
        <v>0</v>
      </c>
      <c r="F101" s="233">
        <v>-28708653.09</v>
      </c>
      <c r="G101" s="232">
        <v>0</v>
      </c>
      <c r="H101" s="233">
        <v>0</v>
      </c>
      <c r="I101" s="232">
        <v>-143656.14000000001</v>
      </c>
      <c r="J101" s="233">
        <v>0</v>
      </c>
      <c r="K101" s="232">
        <v>0</v>
      </c>
      <c r="L101" s="233">
        <v>32161.31</v>
      </c>
      <c r="M101" s="232">
        <v>0</v>
      </c>
      <c r="N101" s="233">
        <v>0</v>
      </c>
      <c r="O101" s="232">
        <v>-19263753.550000001</v>
      </c>
      <c r="P101" s="233">
        <v>0</v>
      </c>
      <c r="Q101" s="232">
        <v>0</v>
      </c>
      <c r="R101" s="233">
        <v>0</v>
      </c>
      <c r="S101" s="232">
        <v>0</v>
      </c>
      <c r="T101" s="233">
        <v>0</v>
      </c>
      <c r="U101" s="232">
        <v>0</v>
      </c>
      <c r="V101" s="233">
        <v>0</v>
      </c>
      <c r="W101" s="232">
        <v>-976295.97</v>
      </c>
      <c r="X101" s="233">
        <v>0</v>
      </c>
      <c r="Y101" s="233">
        <v>0</v>
      </c>
      <c r="Z101" s="233">
        <v>0</v>
      </c>
      <c r="AA101" s="232">
        <v>0</v>
      </c>
      <c r="AB101" s="233">
        <v>0</v>
      </c>
      <c r="AC101" s="232">
        <v>0</v>
      </c>
      <c r="AD101" s="232">
        <v>0</v>
      </c>
      <c r="AE101" s="231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L41"/>
  <sheetViews>
    <sheetView tabSelected="1" zoomScaleNormal="100" workbookViewId="0">
      <selection activeCell="K13" sqref="K13"/>
    </sheetView>
  </sheetViews>
  <sheetFormatPr baseColWidth="10" defaultColWidth="11.5" defaultRowHeight="15" x14ac:dyDescent="0.2"/>
  <cols>
    <col min="1" max="1" width="1.5" style="1" customWidth="1"/>
    <col min="2" max="2" width="37.33203125" style="1" customWidth="1"/>
    <col min="3" max="7" width="14.5" style="1" customWidth="1"/>
    <col min="8" max="8" width="9.33203125" style="1" bestFit="1" customWidth="1"/>
    <col min="9" max="9" width="11.33203125" style="1" bestFit="1" customWidth="1"/>
    <col min="10" max="16384" width="11.5" style="1"/>
  </cols>
  <sheetData>
    <row r="1" spans="2:12" ht="19" x14ac:dyDescent="0.2">
      <c r="B1" s="296" t="s">
        <v>119</v>
      </c>
      <c r="C1" s="296"/>
      <c r="D1" s="296"/>
      <c r="E1" s="296"/>
      <c r="F1" s="296"/>
      <c r="G1" s="296"/>
      <c r="H1" s="296"/>
      <c r="I1" s="296"/>
    </row>
    <row r="2" spans="2:12" ht="19" x14ac:dyDescent="0.2">
      <c r="B2" s="296" t="s">
        <v>262</v>
      </c>
      <c r="C2" s="296"/>
      <c r="D2" s="296"/>
      <c r="E2" s="296"/>
      <c r="F2" s="296"/>
      <c r="G2" s="296"/>
      <c r="H2" s="296"/>
      <c r="I2" s="296"/>
    </row>
    <row r="3" spans="2:12" ht="19" x14ac:dyDescent="0.2">
      <c r="B3" s="296" t="s">
        <v>263</v>
      </c>
      <c r="C3" s="296"/>
      <c r="D3" s="296"/>
      <c r="E3" s="296"/>
      <c r="F3" s="296"/>
      <c r="G3" s="296"/>
      <c r="H3" s="296"/>
      <c r="I3" s="296"/>
    </row>
    <row r="4" spans="2:12" ht="19" x14ac:dyDescent="0.2">
      <c r="B4" s="296" t="s">
        <v>286</v>
      </c>
      <c r="C4" s="296"/>
      <c r="D4" s="296"/>
      <c r="E4" s="296"/>
      <c r="F4" s="296"/>
      <c r="G4" s="296"/>
      <c r="H4" s="296"/>
      <c r="I4" s="296"/>
    </row>
    <row r="5" spans="2:12" ht="19" x14ac:dyDescent="0.2">
      <c r="B5" s="258"/>
      <c r="C5" s="278"/>
      <c r="D5" s="282"/>
      <c r="E5" s="283"/>
      <c r="F5" s="291"/>
      <c r="G5" s="291"/>
      <c r="H5" s="258"/>
      <c r="I5" s="258"/>
    </row>
    <row r="6" spans="2:12" ht="32" x14ac:dyDescent="0.2">
      <c r="B6" s="256" t="s">
        <v>0</v>
      </c>
      <c r="C6" s="254" t="s">
        <v>281</v>
      </c>
      <c r="D6" s="254" t="s">
        <v>282</v>
      </c>
      <c r="E6" s="254" t="s">
        <v>283</v>
      </c>
      <c r="F6" s="254" t="s">
        <v>284</v>
      </c>
      <c r="G6" s="254" t="s">
        <v>285</v>
      </c>
      <c r="H6" s="259" t="s">
        <v>259</v>
      </c>
      <c r="I6" s="287" t="s">
        <v>260</v>
      </c>
    </row>
    <row r="7" spans="2:12" x14ac:dyDescent="0.2">
      <c r="B7" s="260"/>
      <c r="C7" s="261"/>
      <c r="D7" s="261"/>
      <c r="E7" s="261"/>
      <c r="F7" s="261"/>
      <c r="G7" s="261"/>
      <c r="H7" s="261"/>
      <c r="I7" s="261"/>
    </row>
    <row r="8" spans="2:12" x14ac:dyDescent="0.2">
      <c r="B8" s="262" t="s">
        <v>4</v>
      </c>
      <c r="C8" s="263">
        <v>912</v>
      </c>
      <c r="D8" s="263">
        <v>1066.5752136399999</v>
      </c>
      <c r="E8" s="263">
        <v>1249.08376426</v>
      </c>
      <c r="F8" s="263">
        <v>887.41410625000003</v>
      </c>
      <c r="G8" s="263">
        <v>1073.05433978</v>
      </c>
      <c r="H8" s="263">
        <v>161.05433977999996</v>
      </c>
      <c r="I8" s="285">
        <v>0.17659467081140345</v>
      </c>
      <c r="L8" s="265"/>
    </row>
    <row r="9" spans="2:12" x14ac:dyDescent="0.2">
      <c r="B9" s="262" t="s">
        <v>5</v>
      </c>
      <c r="C9" s="263">
        <v>19022.22</v>
      </c>
      <c r="D9" s="263">
        <v>17830.217210272</v>
      </c>
      <c r="E9" s="263">
        <v>17248.454385775</v>
      </c>
      <c r="F9" s="263">
        <v>16138.906089702999</v>
      </c>
      <c r="G9" s="263">
        <v>15376.215879049998</v>
      </c>
      <c r="H9" s="263">
        <v>-3646.0041209500032</v>
      </c>
      <c r="I9" s="285">
        <v>-0.19167079977783896</v>
      </c>
    </row>
    <row r="10" spans="2:12" x14ac:dyDescent="0.2">
      <c r="B10" s="262" t="s">
        <v>280</v>
      </c>
      <c r="C10" s="263">
        <v>74239.289999999994</v>
      </c>
      <c r="D10" s="263">
        <v>74863.776397135996</v>
      </c>
      <c r="E10" s="263">
        <v>75479.484725693997</v>
      </c>
      <c r="F10" s="263">
        <v>74759.263027709996</v>
      </c>
      <c r="G10" s="263">
        <v>75788.898320534005</v>
      </c>
      <c r="H10" s="263">
        <v>1549.608320534011</v>
      </c>
      <c r="I10" s="285">
        <v>2.0873156525796688E-2</v>
      </c>
      <c r="J10" s="255"/>
      <c r="K10" s="265"/>
    </row>
    <row r="11" spans="2:12" x14ac:dyDescent="0.2">
      <c r="B11" s="262" t="s">
        <v>6</v>
      </c>
      <c r="C11" s="263">
        <v>20687.55</v>
      </c>
      <c r="D11" s="263">
        <v>21606.716139323598</v>
      </c>
      <c r="E11" s="263">
        <v>21584.3659783</v>
      </c>
      <c r="F11" s="263">
        <v>21517.719241691</v>
      </c>
      <c r="G11" s="263">
        <v>21180.798686765898</v>
      </c>
      <c r="H11" s="263">
        <v>493.24868676589904</v>
      </c>
      <c r="I11" s="285">
        <v>2.3842779196468378E-2</v>
      </c>
      <c r="J11" s="255"/>
      <c r="K11" s="265"/>
    </row>
    <row r="12" spans="2:12" x14ac:dyDescent="0.2">
      <c r="B12" s="262" t="s">
        <v>264</v>
      </c>
      <c r="C12" s="263">
        <v>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85">
        <v>0</v>
      </c>
      <c r="J12" s="255"/>
      <c r="K12" s="265"/>
    </row>
    <row r="13" spans="2:12" x14ac:dyDescent="0.2">
      <c r="B13" s="262" t="s">
        <v>7</v>
      </c>
      <c r="C13" s="264">
        <v>3906.49</v>
      </c>
      <c r="D13" s="274">
        <v>4203.7700461309996</v>
      </c>
      <c r="E13" s="274">
        <v>4175.2207150100003</v>
      </c>
      <c r="F13" s="274">
        <v>4442.0327057909999</v>
      </c>
      <c r="G13" s="274">
        <v>4470.7115742440001</v>
      </c>
      <c r="H13" s="263">
        <v>564.22157424400029</v>
      </c>
      <c r="I13" s="285">
        <v>0.14443184911365448</v>
      </c>
      <c r="J13" s="255"/>
      <c r="K13" s="265"/>
    </row>
    <row r="14" spans="2:12" s="268" customFormat="1" ht="16" thickBot="1" x14ac:dyDescent="0.25">
      <c r="B14" s="266" t="s">
        <v>265</v>
      </c>
      <c r="C14" s="279">
        <v>118767.55</v>
      </c>
      <c r="D14" s="279">
        <v>119571.0550065026</v>
      </c>
      <c r="E14" s="279">
        <v>119736.60956903899</v>
      </c>
      <c r="F14" s="279">
        <v>117745.33517114499</v>
      </c>
      <c r="G14" s="279">
        <v>117889.67880037389</v>
      </c>
      <c r="H14" s="279">
        <v>-877.87119962611177</v>
      </c>
      <c r="I14" s="284">
        <v>-7.3915071888416284E-3</v>
      </c>
      <c r="J14" s="265"/>
      <c r="K14" s="265"/>
    </row>
    <row r="15" spans="2:12" ht="16" thickTop="1" x14ac:dyDescent="0.2">
      <c r="B15" s="262"/>
      <c r="C15" s="276"/>
      <c r="D15" s="276"/>
      <c r="E15" s="276"/>
      <c r="F15" s="276"/>
      <c r="G15" s="276"/>
      <c r="H15" s="263"/>
      <c r="I15" s="263"/>
    </row>
    <row r="16" spans="2:12" x14ac:dyDescent="0.2">
      <c r="B16" s="256" t="s">
        <v>266</v>
      </c>
      <c r="C16" s="257"/>
      <c r="D16" s="257"/>
      <c r="E16" s="257"/>
      <c r="F16" s="257"/>
      <c r="G16" s="257"/>
      <c r="H16" s="269"/>
      <c r="I16" s="269"/>
    </row>
    <row r="17" spans="2:11" x14ac:dyDescent="0.2">
      <c r="B17" s="262"/>
      <c r="C17" s="277"/>
      <c r="D17" s="277"/>
      <c r="E17" s="277"/>
      <c r="F17" s="277"/>
      <c r="G17" s="277"/>
      <c r="H17" s="263"/>
      <c r="I17" s="263"/>
    </row>
    <row r="18" spans="2:11" x14ac:dyDescent="0.2">
      <c r="B18" s="262" t="s">
        <v>8</v>
      </c>
      <c r="C18" s="263">
        <v>84842.4</v>
      </c>
      <c r="D18" s="263">
        <v>83560.317112714794</v>
      </c>
      <c r="E18" s="263">
        <v>84279.507944764802</v>
      </c>
      <c r="F18" s="263">
        <v>83401.528434394801</v>
      </c>
      <c r="G18" s="263">
        <v>82315.831366689803</v>
      </c>
      <c r="H18" s="263">
        <v>-2526.5686333101912</v>
      </c>
      <c r="I18" s="285">
        <v>-2.9779551654717351E-2</v>
      </c>
      <c r="J18" s="255"/>
      <c r="K18" s="265"/>
    </row>
    <row r="19" spans="2:11" x14ac:dyDescent="0.2">
      <c r="B19" s="262" t="s">
        <v>267</v>
      </c>
      <c r="C19" s="263">
        <v>16639.59</v>
      </c>
      <c r="D19" s="263">
        <v>17912.021214389999</v>
      </c>
      <c r="E19" s="263">
        <v>17724.904770509998</v>
      </c>
      <c r="F19" s="263">
        <v>16974.273133679999</v>
      </c>
      <c r="G19" s="263">
        <v>17737.21641737</v>
      </c>
      <c r="H19" s="263">
        <v>1097.6264173700001</v>
      </c>
      <c r="I19" s="285">
        <v>6.5964751377287634E-2</v>
      </c>
      <c r="J19" s="255"/>
      <c r="K19" s="265"/>
    </row>
    <row r="20" spans="2:11" x14ac:dyDescent="0.2">
      <c r="B20" s="262" t="s">
        <v>268</v>
      </c>
      <c r="C20" s="264">
        <v>2998.71</v>
      </c>
      <c r="D20" s="264">
        <v>3411.5088660767001</v>
      </c>
      <c r="E20" s="264">
        <v>3419.4556764772401</v>
      </c>
      <c r="F20" s="264">
        <v>3294.9074939100001</v>
      </c>
      <c r="G20" s="264">
        <v>3518.6016361305001</v>
      </c>
      <c r="H20" s="263">
        <v>519.89163613050005</v>
      </c>
      <c r="I20" s="285">
        <v>0.17337176190111747</v>
      </c>
      <c r="J20" s="255"/>
      <c r="K20" s="265"/>
    </row>
    <row r="21" spans="2:11" s="268" customFormat="1" ht="16" thickBot="1" x14ac:dyDescent="0.25">
      <c r="B21" s="266" t="s">
        <v>269</v>
      </c>
      <c r="C21" s="279">
        <v>104480.7</v>
      </c>
      <c r="D21" s="279">
        <v>104883.8471931815</v>
      </c>
      <c r="E21" s="279">
        <v>105423.86839175204</v>
      </c>
      <c r="F21" s="279">
        <v>103670.70906198479</v>
      </c>
      <c r="G21" s="279">
        <v>103571.6494201903</v>
      </c>
      <c r="H21" s="279">
        <v>-909.05057980970014</v>
      </c>
      <c r="I21" s="284">
        <v>-8.7006555259458995E-3</v>
      </c>
      <c r="J21" s="255"/>
      <c r="K21" s="265"/>
    </row>
    <row r="22" spans="2:11" ht="16" thickTop="1" x14ac:dyDescent="0.2">
      <c r="B22" s="262"/>
      <c r="C22" s="276"/>
      <c r="D22" s="276"/>
      <c r="E22" s="276"/>
      <c r="F22" s="276"/>
      <c r="G22" s="276"/>
      <c r="H22" s="263"/>
      <c r="I22" s="286"/>
      <c r="J22" s="255"/>
    </row>
    <row r="23" spans="2:11" x14ac:dyDescent="0.2">
      <c r="B23" s="256" t="s">
        <v>261</v>
      </c>
      <c r="C23" s="257"/>
      <c r="D23" s="257"/>
      <c r="E23" s="257"/>
      <c r="F23" s="257"/>
      <c r="G23" s="257"/>
      <c r="H23" s="269"/>
      <c r="I23" s="269"/>
      <c r="J23" s="255"/>
    </row>
    <row r="24" spans="2:11" x14ac:dyDescent="0.2">
      <c r="B24" s="262"/>
      <c r="C24" s="277"/>
      <c r="D24" s="277"/>
      <c r="E24" s="277"/>
      <c r="F24" s="277"/>
      <c r="G24" s="277"/>
      <c r="H24" s="263"/>
      <c r="I24" s="286"/>
      <c r="J24" s="255"/>
    </row>
    <row r="25" spans="2:11" x14ac:dyDescent="0.2">
      <c r="B25" s="270" t="s">
        <v>270</v>
      </c>
      <c r="C25" s="263">
        <v>6249.34</v>
      </c>
      <c r="D25" s="263">
        <v>6276.7650254</v>
      </c>
      <c r="E25" s="263">
        <v>6000.5640000000003</v>
      </c>
      <c r="F25" s="263">
        <v>5983.5864159099992</v>
      </c>
      <c r="G25" s="263">
        <v>6089.0308550199998</v>
      </c>
      <c r="H25" s="263">
        <v>-160.30914498000038</v>
      </c>
      <c r="I25" s="285">
        <v>-2.5652172066170209E-2</v>
      </c>
      <c r="J25" s="255"/>
      <c r="K25" s="265"/>
    </row>
    <row r="26" spans="2:11" x14ac:dyDescent="0.2">
      <c r="B26" s="270" t="s">
        <v>271</v>
      </c>
      <c r="C26" s="263">
        <v>351.39499999999998</v>
      </c>
      <c r="D26" s="263">
        <v>351.39499999999998</v>
      </c>
      <c r="E26" s="263">
        <v>347.81</v>
      </c>
      <c r="F26" s="263">
        <v>347.81</v>
      </c>
      <c r="G26" s="263">
        <v>348.81</v>
      </c>
      <c r="H26" s="263">
        <v>-2.5849999999999795</v>
      </c>
      <c r="I26" s="285">
        <v>-7.3563938018468278E-3</v>
      </c>
      <c r="J26" s="255"/>
      <c r="K26" s="265"/>
    </row>
    <row r="27" spans="2:11" x14ac:dyDescent="0.2">
      <c r="B27" s="270" t="s">
        <v>272</v>
      </c>
      <c r="C27" s="263">
        <v>2550.7560000000003</v>
      </c>
      <c r="D27" s="263">
        <v>2470.4931235699996</v>
      </c>
      <c r="E27" s="263">
        <v>2440.1681056499997</v>
      </c>
      <c r="F27" s="263">
        <v>2428.22998508</v>
      </c>
      <c r="G27" s="263">
        <v>2429.4605679659999</v>
      </c>
      <c r="H27" s="263">
        <v>-121.29543203400044</v>
      </c>
      <c r="I27" s="285">
        <v>-4.7552738103527115E-2</v>
      </c>
      <c r="J27" s="255"/>
      <c r="K27" s="265"/>
    </row>
    <row r="28" spans="2:11" x14ac:dyDescent="0.2">
      <c r="B28" s="270" t="s">
        <v>273</v>
      </c>
      <c r="C28" s="263">
        <v>163.82</v>
      </c>
      <c r="D28" s="263">
        <v>215.445281185</v>
      </c>
      <c r="E28" s="263">
        <v>164.50878250900001</v>
      </c>
      <c r="F28" s="263">
        <v>20.54631432</v>
      </c>
      <c r="G28" s="263">
        <v>-27.856442655999999</v>
      </c>
      <c r="H28" s="263">
        <v>-191.67644265600001</v>
      </c>
      <c r="I28" s="285">
        <v>-1.1700429902087657</v>
      </c>
      <c r="J28" s="255"/>
      <c r="K28" s="265"/>
    </row>
    <row r="29" spans="2:11" x14ac:dyDescent="0.2">
      <c r="B29" s="271" t="s">
        <v>274</v>
      </c>
      <c r="C29" s="264">
        <v>4972.41</v>
      </c>
      <c r="D29" s="274">
        <v>5373.1093829439997</v>
      </c>
      <c r="E29" s="274">
        <v>5359.6900890699999</v>
      </c>
      <c r="F29" s="274">
        <v>5294.4533961699999</v>
      </c>
      <c r="G29" s="274">
        <v>5478.5843992979999</v>
      </c>
      <c r="H29" s="263">
        <v>506.17439929800003</v>
      </c>
      <c r="I29" s="285">
        <v>0.10179659346232506</v>
      </c>
      <c r="J29" s="255"/>
      <c r="K29" s="265"/>
    </row>
    <row r="30" spans="2:11" s="268" customFormat="1" ht="16" thickBot="1" x14ac:dyDescent="0.25">
      <c r="B30" s="266" t="s">
        <v>275</v>
      </c>
      <c r="C30" s="279">
        <v>14287.721000000001</v>
      </c>
      <c r="D30" s="279">
        <v>14687.207813098999</v>
      </c>
      <c r="E30" s="279">
        <v>14312.740977228999</v>
      </c>
      <c r="F30" s="279">
        <v>14074.62611148</v>
      </c>
      <c r="G30" s="279">
        <v>14318.029379627998</v>
      </c>
      <c r="H30" s="279">
        <v>30.308379627997056</v>
      </c>
      <c r="I30" s="284">
        <v>2.1212885965506967E-3</v>
      </c>
      <c r="J30" s="255"/>
      <c r="K30" s="265"/>
    </row>
    <row r="31" spans="2:11" ht="16" thickTop="1" x14ac:dyDescent="0.2">
      <c r="B31" s="262"/>
      <c r="C31" s="276"/>
      <c r="D31" s="276"/>
      <c r="E31" s="276"/>
      <c r="F31" s="276"/>
      <c r="G31" s="276"/>
      <c r="H31" s="263"/>
      <c r="I31" s="285"/>
    </row>
    <row r="32" spans="2:11" s="268" customFormat="1" ht="16" thickBot="1" x14ac:dyDescent="0.25">
      <c r="B32" s="256" t="s">
        <v>276</v>
      </c>
      <c r="C32" s="279">
        <v>118768.421</v>
      </c>
      <c r="D32" s="279">
        <v>119571.0550062805</v>
      </c>
      <c r="E32" s="279">
        <v>119736.60936898104</v>
      </c>
      <c r="F32" s="279">
        <v>117745.33517346479</v>
      </c>
      <c r="G32" s="279">
        <v>117889.6787998183</v>
      </c>
      <c r="H32" s="279">
        <v>-878.74220018170308</v>
      </c>
      <c r="I32" s="284">
        <v>-7.3987865863915925E-3</v>
      </c>
      <c r="J32" s="255"/>
      <c r="K32" s="265"/>
    </row>
    <row r="33" spans="2:11" ht="16" thickTop="1" x14ac:dyDescent="0.2">
      <c r="B33" s="262"/>
      <c r="C33" s="277"/>
      <c r="D33" s="277"/>
      <c r="E33" s="277"/>
      <c r="F33" s="277"/>
      <c r="G33" s="277"/>
      <c r="H33" s="263"/>
      <c r="I33" s="288"/>
    </row>
    <row r="34" spans="2:11" x14ac:dyDescent="0.2">
      <c r="B34" s="272" t="s">
        <v>277</v>
      </c>
      <c r="C34" s="267">
        <v>122028.74</v>
      </c>
      <c r="D34" s="267">
        <v>145994.76</v>
      </c>
      <c r="E34" s="267">
        <v>156864.99</v>
      </c>
      <c r="F34" s="267">
        <v>160332</v>
      </c>
      <c r="G34" s="267">
        <v>165505</v>
      </c>
      <c r="H34" s="267">
        <v>43476.259999999995</v>
      </c>
      <c r="I34" s="290">
        <v>0.35627885693157202</v>
      </c>
      <c r="J34" s="255"/>
      <c r="K34" s="265"/>
    </row>
    <row r="35" spans="2:11" x14ac:dyDescent="0.2">
      <c r="B35" s="280" t="s">
        <v>278</v>
      </c>
      <c r="C35" s="263">
        <v>14994.44</v>
      </c>
      <c r="D35" s="263">
        <v>36409.040000000001</v>
      </c>
      <c r="E35" s="263">
        <v>22530</v>
      </c>
      <c r="F35" s="263">
        <v>29221</v>
      </c>
      <c r="G35" s="263">
        <v>35663</v>
      </c>
      <c r="H35" s="263">
        <v>20668.559999999998</v>
      </c>
      <c r="I35" s="289">
        <v>1.3784149324683015</v>
      </c>
      <c r="J35" s="255"/>
      <c r="K35" s="265"/>
    </row>
    <row r="36" spans="2:11" x14ac:dyDescent="0.2">
      <c r="B36" s="280" t="s">
        <v>3</v>
      </c>
      <c r="C36" s="263">
        <v>107034.3</v>
      </c>
      <c r="D36" s="263">
        <v>109585.72</v>
      </c>
      <c r="E36" s="263">
        <v>134334.99</v>
      </c>
      <c r="F36" s="263">
        <v>131111</v>
      </c>
      <c r="G36" s="263">
        <v>129842</v>
      </c>
      <c r="H36" s="263">
        <v>22807.699999999997</v>
      </c>
      <c r="I36" s="289">
        <v>0.21308776719238587</v>
      </c>
      <c r="J36" s="255"/>
      <c r="K36" s="265"/>
    </row>
    <row r="37" spans="2:11" x14ac:dyDescent="0.2">
      <c r="B37" s="273"/>
      <c r="C37" s="274"/>
      <c r="D37" s="274"/>
      <c r="E37" s="274"/>
      <c r="F37" s="274"/>
      <c r="G37" s="274"/>
      <c r="H37" s="274"/>
      <c r="I37" s="274"/>
    </row>
    <row r="38" spans="2:11" x14ac:dyDescent="0.2">
      <c r="C38" s="255"/>
      <c r="D38" s="255"/>
      <c r="E38" s="255"/>
      <c r="F38" s="255"/>
      <c r="G38" s="255"/>
      <c r="H38" s="255"/>
      <c r="I38" s="255"/>
    </row>
    <row r="39" spans="2:11" x14ac:dyDescent="0.2">
      <c r="B39" s="275" t="s">
        <v>279</v>
      </c>
      <c r="C39" s="275"/>
      <c r="D39" s="275"/>
      <c r="E39" s="275"/>
      <c r="F39" s="275"/>
      <c r="G39" s="275"/>
      <c r="H39" s="281"/>
      <c r="I39" s="275"/>
    </row>
    <row r="40" spans="2:11" x14ac:dyDescent="0.2">
      <c r="B40" s="275"/>
      <c r="C40" s="275"/>
      <c r="D40" s="275"/>
      <c r="E40" s="281"/>
      <c r="F40" s="281"/>
      <c r="G40" s="281"/>
      <c r="H40" s="275"/>
      <c r="I40" s="275"/>
    </row>
    <row r="41" spans="2:11" x14ac:dyDescent="0.2">
      <c r="B41" s="275"/>
      <c r="C41" s="275"/>
      <c r="D41" s="275"/>
      <c r="E41" s="275"/>
      <c r="F41" s="275"/>
      <c r="G41" s="275"/>
      <c r="H41" s="275"/>
      <c r="I41" s="275"/>
    </row>
  </sheetData>
  <mergeCells count="4">
    <mergeCell ref="B1:I1"/>
    <mergeCell ref="B2:I2"/>
    <mergeCell ref="B3:I3"/>
    <mergeCell ref="B4:I4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BS</vt:lpstr>
      <vt:lpstr>EU</vt:lpstr>
      <vt:lpstr>EU 1Q</vt:lpstr>
      <vt:lpstr>BS 1Q 2017</vt:lpstr>
      <vt:lpstr>Banco BS</vt:lpstr>
      <vt:lpstr>EU!Área_de_impresión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VASQUEZ, GLORIELA</cp:lastModifiedBy>
  <cp:lastPrinted>2017-08-31T19:36:36Z</cp:lastPrinted>
  <dcterms:created xsi:type="dcterms:W3CDTF">2016-11-01T16:45:10Z</dcterms:created>
  <dcterms:modified xsi:type="dcterms:W3CDTF">2018-12-06T19:29:59Z</dcterms:modified>
</cp:coreProperties>
</file>